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30" i="1"/>
  <c r="R28"/>
  <c r="D26"/>
  <c r="D25"/>
  <c r="E25" s="1"/>
  <c r="R24"/>
  <c r="E24"/>
  <c r="D24"/>
  <c r="R23"/>
  <c r="E23"/>
  <c r="D23"/>
  <c r="R22"/>
  <c r="E22"/>
  <c r="D22"/>
  <c r="R21"/>
  <c r="E21"/>
  <c r="D21"/>
  <c r="R20"/>
  <c r="E20"/>
  <c r="D20"/>
  <c r="R19"/>
  <c r="E19"/>
  <c r="D19"/>
  <c r="R18"/>
  <c r="E18"/>
  <c r="D18"/>
  <c r="R17"/>
  <c r="E17"/>
  <c r="D17"/>
  <c r="R16"/>
  <c r="E16"/>
  <c r="D16"/>
  <c r="R15"/>
  <c r="E15"/>
  <c r="D15"/>
  <c r="R14"/>
  <c r="E14"/>
  <c r="D14"/>
  <c r="R13"/>
  <c r="D13"/>
  <c r="E13" s="1"/>
  <c r="R12"/>
  <c r="E12"/>
  <c r="D12"/>
  <c r="R11"/>
  <c r="E11"/>
  <c r="D11"/>
  <c r="E10"/>
  <c r="D10"/>
  <c r="O10" s="1"/>
  <c r="R9"/>
  <c r="E9"/>
  <c r="D9"/>
  <c r="E30" l="1"/>
  <c r="S31" s="1"/>
  <c r="S32" s="1"/>
  <c r="R25"/>
  <c r="R30" s="1"/>
  <c r="N10"/>
  <c r="M10"/>
  <c r="Q10"/>
  <c r="L10"/>
  <c r="P10"/>
  <c r="K10"/>
  <c r="R10" l="1"/>
</calcChain>
</file>

<file path=xl/sharedStrings.xml><?xml version="1.0" encoding="utf-8"?>
<sst xmlns="http://schemas.openxmlformats.org/spreadsheetml/2006/main" count="70" uniqueCount="67">
  <si>
    <t>ОТЧЕТ</t>
  </si>
  <si>
    <t>Утверждаю:</t>
  </si>
  <si>
    <t>по содержанию и текущему ремонту общего имущества</t>
  </si>
  <si>
    <t>Директор ООО "РегионТехСервис"</t>
  </si>
  <si>
    <t>МКД № 28-а ул 50 лет ВЛКСМ за 2014 год</t>
  </si>
  <si>
    <t>__________________ К.В. Балбеков</t>
  </si>
  <si>
    <t>№ п/п</t>
  </si>
  <si>
    <t>Показатели (руб)</t>
  </si>
  <si>
    <t>Тариф с 01.01.14 по 31. 12. 2014г.</t>
  </si>
  <si>
    <t>Факт выполнения по месяцам</t>
  </si>
  <si>
    <t>Всего выполнено за 2014 год.</t>
  </si>
  <si>
    <t>остаток</t>
  </si>
  <si>
    <t>тарив (руб.)</t>
  </si>
  <si>
    <t>Стоимость общей площади помещения в месяц (в руб)</t>
  </si>
  <si>
    <t>Стоимость общей площади помещения в год (в руб)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</si>
  <si>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</si>
  <si>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</si>
  <si>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</si>
  <si>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</si>
  <si>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</si>
  <si>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</si>
  <si>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</si>
  <si>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 xml:space="preserve">август </t>
  </si>
  <si>
    <t>сентябрь</t>
  </si>
  <si>
    <t>октябрь</t>
  </si>
  <si>
    <t xml:space="preserve">ноябрь </t>
  </si>
  <si>
    <t>декабрь</t>
  </si>
  <si>
    <t>Содержание общего имущества дома (конструктивные элементы здания)</t>
  </si>
  <si>
    <t>Содержание общего имущества дома (внутридомовые сети)</t>
  </si>
  <si>
    <t>2.1</t>
  </si>
  <si>
    <t>Центральное отопление; ГВС, ХВС, канализация</t>
  </si>
  <si>
    <t>2.2</t>
  </si>
  <si>
    <t>Электроснабжение</t>
  </si>
  <si>
    <t>Аварийное обслуживание</t>
  </si>
  <si>
    <t>Санитарное содержание придомовой территории</t>
  </si>
  <si>
    <t>Прочие (обязательные) услуги</t>
  </si>
  <si>
    <t>5.1</t>
  </si>
  <si>
    <t>Вывоз и утилизация ТБО</t>
  </si>
  <si>
    <t>5.2</t>
  </si>
  <si>
    <t>Услуги по обследованию и прочистке вентиляции</t>
  </si>
  <si>
    <t>5.3</t>
  </si>
  <si>
    <t>Обслуживание ВДГО</t>
  </si>
  <si>
    <t>5.4</t>
  </si>
  <si>
    <t>Противопожарные мероприятия</t>
  </si>
  <si>
    <t>5.5</t>
  </si>
  <si>
    <t>Услуги по дезинсекции и дератизации</t>
  </si>
  <si>
    <t>5.6</t>
  </si>
  <si>
    <t>Услуги по ведению регистрационного учета граждан (паспортный стол)</t>
  </si>
  <si>
    <t>5.7</t>
  </si>
  <si>
    <t>Ведение лицевых счетов, обработка квитанций, работа с должниками и т.п.</t>
  </si>
  <si>
    <t>5.8</t>
  </si>
  <si>
    <t>Расчетно-кассовое обслуживание банка и управленческие расходы</t>
  </si>
  <si>
    <t>5.9</t>
  </si>
  <si>
    <t>Уборка лестничных клеток</t>
  </si>
  <si>
    <t>Всего расходов по содержанию жилья</t>
  </si>
  <si>
    <t>ТЕКУЩИЙ РЕМОНТ</t>
  </si>
  <si>
    <t>6.1</t>
  </si>
  <si>
    <t>ремонт системы отопления</t>
  </si>
  <si>
    <t>7</t>
  </si>
  <si>
    <t>Всего расходов по текущему ремонту</t>
  </si>
  <si>
    <t>Аренда  "Орифлейм"</t>
  </si>
  <si>
    <t>ИТОГО: Тариф на 2014 год.</t>
  </si>
  <si>
    <t>задолженность собственников, арендаторов на конец года</t>
  </si>
  <si>
    <t>Неиспользованные средства на 01.01.2015г. (сальдо с учетом 2013 г.)</t>
  </si>
  <si>
    <t>отчет принят " ____" _______________________ 2015г.</t>
  </si>
  <si>
    <t>члены совета МКД:</t>
  </si>
  <si>
    <t>кв. _____ __________________________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</si>
</sst>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Calibri"/>
      <family val="2"/>
      <charset val="204"/>
      <scheme val="minor"/>
    </font>
    <font>
      <b/>
      <u/>
      <sz val="10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b/>
      <u/>
      <sz val="11"/>
      <color theme="1"/>
      <name val="Calibri"/>
      <family val="2"/>
      <charset val="204"/>
      <scheme val="minor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NumberFormat="1" applyFont="1"/>
    <xf numFmtId="0" fontId="1" fillId="0" borderId="0" xfId="0" applyFont="1"/>
    <xf numFmtId="0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9" xfId="0" applyFont="1" applyBorder="1" applyAlignment="1">
      <alignment horizontal="center" textRotation="90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5" xfId="0" applyNumberFormat="1" applyFont="1" applyBorder="1"/>
    <xf numFmtId="0" fontId="3" fillId="0" borderId="15" xfId="0" applyFont="1" applyBorder="1" applyAlignment="1">
      <alignment wrapText="1"/>
    </xf>
    <xf numFmtId="2" fontId="2" fillId="0" borderId="15" xfId="0" applyNumberFormat="1" applyFont="1" applyBorder="1"/>
    <xf numFmtId="2" fontId="3" fillId="0" borderId="15" xfId="0" applyNumberFormat="1" applyFont="1" applyBorder="1"/>
    <xf numFmtId="49" fontId="2" fillId="0" borderId="15" xfId="0" applyNumberFormat="1" applyFont="1" applyBorder="1"/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3" fillId="0" borderId="15" xfId="0" applyFont="1" applyBorder="1"/>
    <xf numFmtId="0" fontId="4" fillId="0" borderId="15" xfId="0" applyFont="1" applyBorder="1"/>
    <xf numFmtId="0" fontId="5" fillId="0" borderId="15" xfId="0" applyFont="1" applyBorder="1" applyAlignment="1">
      <alignment wrapText="1"/>
    </xf>
    <xf numFmtId="2" fontId="5" fillId="0" borderId="15" xfId="0" applyNumberFormat="1" applyFont="1" applyBorder="1"/>
    <xf numFmtId="0" fontId="6" fillId="0" borderId="0" xfId="0" applyFont="1"/>
    <xf numFmtId="0" fontId="7" fillId="0" borderId="0" xfId="0" applyFont="1"/>
    <xf numFmtId="0" fontId="3" fillId="0" borderId="15" xfId="0" applyNumberFormat="1" applyFont="1" applyBorder="1" applyAlignment="1">
      <alignment horizontal="right"/>
    </xf>
    <xf numFmtId="49" fontId="2" fillId="0" borderId="15" xfId="0" applyNumberFormat="1" applyFont="1" applyBorder="1" applyAlignment="1">
      <alignment horizontal="center"/>
    </xf>
    <xf numFmtId="49" fontId="8" fillId="0" borderId="15" xfId="0" applyNumberFormat="1" applyFont="1" applyBorder="1"/>
    <xf numFmtId="0" fontId="8" fillId="0" borderId="15" xfId="0" applyFont="1" applyBorder="1"/>
    <xf numFmtId="2" fontId="8" fillId="0" borderId="15" xfId="0" applyNumberFormat="1" applyFont="1" applyBorder="1"/>
    <xf numFmtId="2" fontId="9" fillId="0" borderId="15" xfId="0" applyNumberFormat="1" applyFont="1" applyBorder="1"/>
    <xf numFmtId="0" fontId="10" fillId="0" borderId="0" xfId="0" applyFont="1"/>
    <xf numFmtId="0" fontId="9" fillId="0" borderId="0" xfId="0" applyFont="1"/>
    <xf numFmtId="49" fontId="8" fillId="0" borderId="16" xfId="0" applyNumberFormat="1" applyFont="1" applyBorder="1" applyAlignment="1">
      <alignment horizontal="left" wrapText="1"/>
    </xf>
    <xf numFmtId="49" fontId="8" fillId="0" borderId="17" xfId="0" applyNumberFormat="1" applyFont="1" applyBorder="1" applyAlignment="1">
      <alignment horizontal="left" wrapText="1"/>
    </xf>
    <xf numFmtId="2" fontId="8" fillId="0" borderId="16" xfId="0" applyNumberFormat="1" applyFont="1" applyBorder="1" applyAlignment="1">
      <alignment horizontal="center"/>
    </xf>
    <xf numFmtId="2" fontId="8" fillId="0" borderId="18" xfId="0" applyNumberFormat="1" applyFont="1" applyBorder="1" applyAlignment="1">
      <alignment horizontal="center"/>
    </xf>
    <xf numFmtId="0" fontId="3" fillId="0" borderId="16" xfId="0" applyNumberFormat="1" applyFont="1" applyBorder="1" applyAlignment="1">
      <alignment horizontal="left"/>
    </xf>
    <xf numFmtId="0" fontId="3" fillId="0" borderId="18" xfId="0" applyNumberFormat="1" applyFont="1" applyBorder="1" applyAlignment="1">
      <alignment horizontal="left"/>
    </xf>
    <xf numFmtId="0" fontId="3" fillId="0" borderId="17" xfId="0" applyNumberFormat="1" applyFont="1" applyBorder="1" applyAlignment="1">
      <alignment horizontal="left"/>
    </xf>
    <xf numFmtId="2" fontId="1" fillId="0" borderId="0" xfId="0" applyNumberFormat="1" applyFont="1"/>
    <xf numFmtId="2" fontId="2" fillId="0" borderId="0" xfId="0" applyNumberFormat="1" applyFont="1"/>
    <xf numFmtId="0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54;&#1060;&#1048;&#1057;/Desktop/&#1042;&#1089;&#1077;%20&#1076;&#1083;&#1103;%20&#1043;&#1054;&#1044;&#1054;&#1042;&#1067;&#1061;%20&#1054;&#1058;&#1063;&#1045;&#1058;&#1054;&#1042;/&#1054;&#1090;&#1095;&#1077;&#1090;%20&#1087;&#1086;%20&#1089;&#1086;&#1076;%20&#1080;%20&#1090;&#1077;&#1082;.&#1088;&#1077;&#1084;.%20&#1052;&#1050;&#1044;/&#1060;&#1080;&#1085;&#1072;&#1085;&#1089;&#1086;&#1074;&#1099;&#1077;%20&#1086;&#1090;&#1095;&#1077;&#1090;&#1099;/2013%20&#1075;&#1086;&#1076;/&#1087;&#1086;%20&#1082;&#1072;&#1078;&#1076;&#1086;&#1084;&#1091;%20&#1076;&#1086;&#1084;&#1091;%2013&#1075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ЛКСМ 28-а"/>
      <sheetName val="Ленина 5"/>
      <sheetName val="Индустриальная 6"/>
      <sheetName val="Солнечная 16"/>
      <sheetName val="Свободы 14"/>
      <sheetName val="40 лет Победы 16"/>
    </sheetNames>
    <sheetDataSet>
      <sheetData sheetId="0" refreshError="1"/>
      <sheetData sheetId="1" refreshError="1"/>
      <sheetData sheetId="2" refreshError="1">
        <row r="32">
          <cell r="N32">
            <v>-45116.86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72"/>
  <sheetViews>
    <sheetView tabSelected="1" workbookViewId="0">
      <selection sqref="A1:XFD1048576"/>
    </sheetView>
  </sheetViews>
  <sheetFormatPr defaultRowHeight="15"/>
  <cols>
    <col min="1" max="1" width="5" style="52" customWidth="1"/>
    <col min="2" max="2" width="33.28515625" customWidth="1"/>
    <col min="3" max="3" width="9.28515625" customWidth="1"/>
    <col min="4" max="4" width="11.85546875" customWidth="1"/>
    <col min="5" max="5" width="12.7109375" customWidth="1"/>
    <col min="6" max="17" width="7.7109375" customWidth="1"/>
    <col min="18" max="18" width="14.42578125" customWidth="1"/>
    <col min="19" max="19" width="12.7109375" customWidth="1"/>
  </cols>
  <sheetData>
    <row r="1" spans="1:21">
      <c r="A1" s="1" t="s">
        <v>0</v>
      </c>
      <c r="B1" s="2"/>
      <c r="C1" s="2"/>
      <c r="D1" s="2"/>
      <c r="N1" s="2" t="s">
        <v>1</v>
      </c>
      <c r="O1" s="2"/>
      <c r="P1" s="2"/>
      <c r="Q1" s="2"/>
      <c r="R1" s="2"/>
      <c r="S1" s="2"/>
    </row>
    <row r="2" spans="1:21">
      <c r="A2" s="1" t="s">
        <v>2</v>
      </c>
      <c r="B2" s="2"/>
      <c r="C2" s="2"/>
      <c r="D2" s="2"/>
      <c r="N2" s="2" t="s">
        <v>3</v>
      </c>
      <c r="O2" s="2"/>
      <c r="P2" s="2"/>
      <c r="Q2" s="2"/>
      <c r="R2" s="2"/>
      <c r="S2" s="2"/>
    </row>
    <row r="3" spans="1:21">
      <c r="A3" s="1" t="s">
        <v>4</v>
      </c>
      <c r="B3" s="2"/>
      <c r="C3" s="2"/>
      <c r="D3" s="2"/>
      <c r="N3" s="2" t="s">
        <v>5</v>
      </c>
      <c r="O3" s="2"/>
      <c r="P3" s="2"/>
      <c r="Q3" s="2"/>
      <c r="R3" s="2"/>
      <c r="S3" s="2"/>
    </row>
    <row r="4" spans="1:21" ht="15.75" thickBot="1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21" ht="15.75" thickBot="1">
      <c r="A5" s="3" t="s">
        <v>6</v>
      </c>
      <c r="B5" s="4" t="s">
        <v>7</v>
      </c>
      <c r="C5" s="5" t="s">
        <v>8</v>
      </c>
      <c r="D5" s="6"/>
      <c r="E5" s="7"/>
      <c r="F5" s="5" t="s">
        <v>9</v>
      </c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8" t="s">
        <v>10</v>
      </c>
      <c r="S5" s="9" t="s">
        <v>11</v>
      </c>
      <c r="T5" s="2"/>
      <c r="U5" s="2"/>
    </row>
    <row r="6" spans="1:21" ht="72.75" customHeight="1" thickBot="1">
      <c r="A6" s="10"/>
      <c r="B6" s="11"/>
      <c r="C6" s="12" t="s">
        <v>12</v>
      </c>
      <c r="D6" s="12" t="s">
        <v>13</v>
      </c>
      <c r="E6" s="12" t="s">
        <v>14</v>
      </c>
      <c r="F6" s="13" t="s">
        <v>15</v>
      </c>
      <c r="G6" s="13" t="s">
        <v>16</v>
      </c>
      <c r="H6" s="13" t="s">
        <v>17</v>
      </c>
      <c r="I6" s="13" t="s">
        <v>18</v>
      </c>
      <c r="J6" s="13" t="s">
        <v>19</v>
      </c>
      <c r="K6" s="13" t="s">
        <v>20</v>
      </c>
      <c r="L6" s="13" t="s">
        <v>21</v>
      </c>
      <c r="M6" s="13" t="s">
        <v>22</v>
      </c>
      <c r="N6" s="13" t="s">
        <v>23</v>
      </c>
      <c r="O6" s="13" t="s">
        <v>24</v>
      </c>
      <c r="P6" s="13" t="s">
        <v>25</v>
      </c>
      <c r="Q6" s="13" t="s">
        <v>26</v>
      </c>
      <c r="R6" s="11"/>
      <c r="S6" s="14"/>
      <c r="T6" s="2"/>
      <c r="U6" s="2"/>
    </row>
    <row r="7" spans="1:21" ht="14.25" customHeight="1" thickBot="1">
      <c r="A7" s="15"/>
      <c r="B7" s="16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6">
        <v>1957.1</v>
      </c>
      <c r="S7" s="18"/>
      <c r="T7" s="2"/>
      <c r="U7" s="2"/>
    </row>
    <row r="8" spans="1:21">
      <c r="A8" s="19">
        <v>1</v>
      </c>
      <c r="B8" s="20">
        <v>2</v>
      </c>
      <c r="C8" s="20">
        <v>3</v>
      </c>
      <c r="D8" s="20">
        <v>4</v>
      </c>
      <c r="E8" s="20">
        <v>5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>
        <v>6</v>
      </c>
      <c r="S8" s="21">
        <v>7</v>
      </c>
      <c r="T8" s="2"/>
      <c r="U8" s="2"/>
    </row>
    <row r="9" spans="1:21" ht="26.25">
      <c r="A9" s="22">
        <v>1</v>
      </c>
      <c r="B9" s="23" t="s">
        <v>27</v>
      </c>
      <c r="C9" s="24">
        <v>1.28</v>
      </c>
      <c r="D9" s="24">
        <f>C9*R7</f>
        <v>2505.0879999999997</v>
      </c>
      <c r="E9" s="24">
        <f>(R7*C9)*12</f>
        <v>30061.055999999997</v>
      </c>
      <c r="F9" s="24">
        <v>2505.09</v>
      </c>
      <c r="G9" s="24">
        <v>2505.09</v>
      </c>
      <c r="H9" s="24">
        <v>2505.09</v>
      </c>
      <c r="I9" s="24">
        <v>2505.09</v>
      </c>
      <c r="J9" s="24">
        <v>2505.09</v>
      </c>
      <c r="K9" s="24">
        <v>2505.09</v>
      </c>
      <c r="L9" s="24">
        <v>2505.09</v>
      </c>
      <c r="M9" s="24">
        <v>2505.09</v>
      </c>
      <c r="N9" s="24">
        <v>2505.09</v>
      </c>
      <c r="O9" s="24">
        <v>2505.09</v>
      </c>
      <c r="P9" s="24">
        <v>2505.09</v>
      </c>
      <c r="Q9" s="24">
        <v>2505.09</v>
      </c>
      <c r="R9" s="25">
        <f t="shared" ref="R9:R24" si="0">SUM(F9:Q9)</f>
        <v>30061.08</v>
      </c>
      <c r="S9" s="25"/>
      <c r="T9" s="2"/>
      <c r="U9" s="2"/>
    </row>
    <row r="10" spans="1:21" ht="26.25">
      <c r="A10" s="22">
        <v>2</v>
      </c>
      <c r="B10" s="23" t="s">
        <v>28</v>
      </c>
      <c r="C10" s="24">
        <v>2.48</v>
      </c>
      <c r="D10" s="24">
        <f>(C10*R7)</f>
        <v>4853.6080000000002</v>
      </c>
      <c r="E10" s="24">
        <f>(C10*R7)*12</f>
        <v>58243.296000000002</v>
      </c>
      <c r="F10" s="24">
        <v>4853.6099999999997</v>
      </c>
      <c r="G10" s="24">
        <v>4853.6099999999997</v>
      </c>
      <c r="H10" s="24">
        <v>4853.6099999999997</v>
      </c>
      <c r="I10" s="24">
        <v>4853.6099999999997</v>
      </c>
      <c r="J10" s="24">
        <v>4853.6099999999997</v>
      </c>
      <c r="K10" s="24">
        <f>D10</f>
        <v>4853.6080000000002</v>
      </c>
      <c r="L10" s="24">
        <f>D10</f>
        <v>4853.6080000000002</v>
      </c>
      <c r="M10" s="24">
        <f>D10</f>
        <v>4853.6080000000002</v>
      </c>
      <c r="N10" s="24">
        <f>D10</f>
        <v>4853.6080000000002</v>
      </c>
      <c r="O10" s="24">
        <f>D10</f>
        <v>4853.6080000000002</v>
      </c>
      <c r="P10" s="24">
        <f>D10</f>
        <v>4853.6080000000002</v>
      </c>
      <c r="Q10" s="24">
        <f>D10</f>
        <v>4853.6080000000002</v>
      </c>
      <c r="R10" s="25">
        <f t="shared" si="0"/>
        <v>58243.306000000004</v>
      </c>
      <c r="S10" s="25"/>
      <c r="T10" s="2"/>
      <c r="U10" s="2"/>
    </row>
    <row r="11" spans="1:21" ht="26.25">
      <c r="A11" s="26" t="s">
        <v>29</v>
      </c>
      <c r="B11" s="27" t="s">
        <v>30</v>
      </c>
      <c r="C11" s="24">
        <v>1.78</v>
      </c>
      <c r="D11" s="24">
        <f>(R7*C11)</f>
        <v>3483.6379999999999</v>
      </c>
      <c r="E11" s="24">
        <f>(R7*C11)*12</f>
        <v>41803.656000000003</v>
      </c>
      <c r="F11" s="24">
        <v>3483.64</v>
      </c>
      <c r="G11" s="24">
        <v>3483.64</v>
      </c>
      <c r="H11" s="24">
        <v>3483.64</v>
      </c>
      <c r="I11" s="24">
        <v>3483.64</v>
      </c>
      <c r="J11" s="24">
        <v>3483.64</v>
      </c>
      <c r="K11" s="24">
        <v>3483.64</v>
      </c>
      <c r="L11" s="24">
        <v>3483.64</v>
      </c>
      <c r="M11" s="24">
        <v>3483.64</v>
      </c>
      <c r="N11" s="24">
        <v>3483.64</v>
      </c>
      <c r="O11" s="24">
        <v>3483.64</v>
      </c>
      <c r="P11" s="24">
        <v>3483.64</v>
      </c>
      <c r="Q11" s="24">
        <v>3483.64</v>
      </c>
      <c r="R11" s="24">
        <f t="shared" si="0"/>
        <v>41803.68</v>
      </c>
      <c r="S11" s="24"/>
      <c r="T11" s="2"/>
      <c r="U11" s="2"/>
    </row>
    <row r="12" spans="1:21">
      <c r="A12" s="26" t="s">
        <v>31</v>
      </c>
      <c r="B12" s="28" t="s">
        <v>32</v>
      </c>
      <c r="C12" s="24">
        <v>0.7</v>
      </c>
      <c r="D12" s="24">
        <f>(R7*C12)</f>
        <v>1369.9699999999998</v>
      </c>
      <c r="E12" s="24">
        <f>(R7*C12)*12</f>
        <v>16439.64</v>
      </c>
      <c r="F12" s="24">
        <v>1369.97</v>
      </c>
      <c r="G12" s="24">
        <v>1369.97</v>
      </c>
      <c r="H12" s="24">
        <v>1369.97</v>
      </c>
      <c r="I12" s="24">
        <v>1369.97</v>
      </c>
      <c r="J12" s="24">
        <v>1369.97</v>
      </c>
      <c r="K12" s="24">
        <v>1369.97</v>
      </c>
      <c r="L12" s="24">
        <v>1369.97</v>
      </c>
      <c r="M12" s="24">
        <v>1369.97</v>
      </c>
      <c r="N12" s="24">
        <v>1369.97</v>
      </c>
      <c r="O12" s="24">
        <v>1369.97</v>
      </c>
      <c r="P12" s="24">
        <v>1369.97</v>
      </c>
      <c r="Q12" s="24">
        <v>1369.97</v>
      </c>
      <c r="R12" s="24">
        <f t="shared" si="0"/>
        <v>16439.639999999996</v>
      </c>
      <c r="S12" s="24"/>
      <c r="T12" s="2"/>
      <c r="U12" s="2"/>
    </row>
    <row r="13" spans="1:21">
      <c r="A13" s="22">
        <v>3</v>
      </c>
      <c r="B13" s="29" t="s">
        <v>33</v>
      </c>
      <c r="C13" s="25">
        <v>0.98</v>
      </c>
      <c r="D13" s="25">
        <f>C13*R7</f>
        <v>1917.9579999999999</v>
      </c>
      <c r="E13" s="25">
        <f>D13*12</f>
        <v>23015.495999999999</v>
      </c>
      <c r="F13" s="24">
        <v>1917.96</v>
      </c>
      <c r="G13" s="24">
        <v>1917.96</v>
      </c>
      <c r="H13" s="24">
        <v>1917.96</v>
      </c>
      <c r="I13" s="24">
        <v>1917.96</v>
      </c>
      <c r="J13" s="24">
        <v>1917.96</v>
      </c>
      <c r="K13" s="24">
        <v>1917.96</v>
      </c>
      <c r="L13" s="24">
        <v>1917.96</v>
      </c>
      <c r="M13" s="24">
        <v>1917.96</v>
      </c>
      <c r="N13" s="24">
        <v>1917.96</v>
      </c>
      <c r="O13" s="24">
        <v>1917.96</v>
      </c>
      <c r="P13" s="24">
        <v>1917.96</v>
      </c>
      <c r="Q13" s="24">
        <v>1917.96</v>
      </c>
      <c r="R13" s="25">
        <f t="shared" si="0"/>
        <v>23015.519999999993</v>
      </c>
      <c r="S13" s="25"/>
      <c r="T13" s="2"/>
      <c r="U13" s="2"/>
    </row>
    <row r="14" spans="1:21" ht="26.25">
      <c r="A14" s="22">
        <v>4</v>
      </c>
      <c r="B14" s="23" t="s">
        <v>34</v>
      </c>
      <c r="C14" s="25">
        <v>2</v>
      </c>
      <c r="D14" s="25">
        <f>C14*R7</f>
        <v>3914.2</v>
      </c>
      <c r="E14" s="25">
        <f>D14*12</f>
        <v>46970.399999999994</v>
      </c>
      <c r="F14" s="24">
        <v>3914.2</v>
      </c>
      <c r="G14" s="24">
        <v>3914.2</v>
      </c>
      <c r="H14" s="24">
        <v>3914.2</v>
      </c>
      <c r="I14" s="24">
        <v>3914.2</v>
      </c>
      <c r="J14" s="24">
        <v>3914.2</v>
      </c>
      <c r="K14" s="24">
        <v>3914.2</v>
      </c>
      <c r="L14" s="24">
        <v>3914.2</v>
      </c>
      <c r="M14" s="24">
        <v>3914.2</v>
      </c>
      <c r="N14" s="24">
        <v>3914.2</v>
      </c>
      <c r="O14" s="24">
        <v>3914.2</v>
      </c>
      <c r="P14" s="24">
        <v>3914.2</v>
      </c>
      <c r="Q14" s="24">
        <v>3914.2</v>
      </c>
      <c r="R14" s="25">
        <f t="shared" si="0"/>
        <v>46970.399999999994</v>
      </c>
      <c r="S14" s="25"/>
      <c r="T14" s="2"/>
      <c r="U14" s="2"/>
    </row>
    <row r="15" spans="1:21">
      <c r="A15" s="22">
        <v>5</v>
      </c>
      <c r="B15" s="29" t="s">
        <v>35</v>
      </c>
      <c r="C15" s="25">
        <v>5.23</v>
      </c>
      <c r="D15" s="25">
        <f>C15*R7</f>
        <v>10235.633</v>
      </c>
      <c r="E15" s="25">
        <f>D15*12</f>
        <v>122827.59599999999</v>
      </c>
      <c r="F15" s="24">
        <v>10235.629999999999</v>
      </c>
      <c r="G15" s="24">
        <v>10235.629999999999</v>
      </c>
      <c r="H15" s="24">
        <v>10235.629999999999</v>
      </c>
      <c r="I15" s="24">
        <v>10235.629999999999</v>
      </c>
      <c r="J15" s="24">
        <v>10235.629999999999</v>
      </c>
      <c r="K15" s="24">
        <v>10235.629999999999</v>
      </c>
      <c r="L15" s="24">
        <v>10235.629999999999</v>
      </c>
      <c r="M15" s="24">
        <v>10235.629999999999</v>
      </c>
      <c r="N15" s="24">
        <v>10235.629999999999</v>
      </c>
      <c r="O15" s="24">
        <v>10235.629999999999</v>
      </c>
      <c r="P15" s="24">
        <v>10235.629999999999</v>
      </c>
      <c r="Q15" s="24">
        <v>10235.629999999999</v>
      </c>
      <c r="R15" s="25">
        <f t="shared" si="0"/>
        <v>122827.56000000001</v>
      </c>
      <c r="S15" s="25"/>
      <c r="T15" s="2"/>
      <c r="U15" s="2"/>
    </row>
    <row r="16" spans="1:21">
      <c r="A16" s="26" t="s">
        <v>36</v>
      </c>
      <c r="B16" s="28" t="s">
        <v>37</v>
      </c>
      <c r="C16" s="24">
        <v>1.44</v>
      </c>
      <c r="D16" s="24">
        <f>(R7*C16)</f>
        <v>2818.2239999999997</v>
      </c>
      <c r="E16" s="24">
        <f>(R7*C16)*12</f>
        <v>33818.687999999995</v>
      </c>
      <c r="F16" s="24">
        <v>2818.22</v>
      </c>
      <c r="G16" s="24">
        <v>2818.22</v>
      </c>
      <c r="H16" s="24">
        <v>2818.22</v>
      </c>
      <c r="I16" s="24">
        <v>2818.22</v>
      </c>
      <c r="J16" s="24">
        <v>2818.22</v>
      </c>
      <c r="K16" s="24">
        <v>2818.22</v>
      </c>
      <c r="L16" s="24">
        <v>2818.22</v>
      </c>
      <c r="M16" s="24">
        <v>2818.22</v>
      </c>
      <c r="N16" s="24">
        <v>2818.22</v>
      </c>
      <c r="O16" s="24">
        <v>2818.22</v>
      </c>
      <c r="P16" s="24">
        <v>2818.22</v>
      </c>
      <c r="Q16" s="24">
        <v>2818.22</v>
      </c>
      <c r="R16" s="24">
        <f t="shared" si="0"/>
        <v>33818.640000000007</v>
      </c>
      <c r="S16" s="24"/>
      <c r="T16" s="2"/>
      <c r="U16" s="2"/>
    </row>
    <row r="17" spans="1:21" ht="26.25">
      <c r="A17" s="26" t="s">
        <v>38</v>
      </c>
      <c r="B17" s="27" t="s">
        <v>39</v>
      </c>
      <c r="C17" s="24">
        <v>0.2</v>
      </c>
      <c r="D17" s="24">
        <f>(R7*C17)</f>
        <v>391.42</v>
      </c>
      <c r="E17" s="24">
        <f>(R7*C17)*12</f>
        <v>4697.04</v>
      </c>
      <c r="F17" s="24">
        <v>391.42</v>
      </c>
      <c r="G17" s="24">
        <v>391.42</v>
      </c>
      <c r="H17" s="24">
        <v>391.42</v>
      </c>
      <c r="I17" s="24">
        <v>391.42</v>
      </c>
      <c r="J17" s="24">
        <v>391.42</v>
      </c>
      <c r="K17" s="24">
        <v>391.42</v>
      </c>
      <c r="L17" s="24">
        <v>391.42</v>
      </c>
      <c r="M17" s="24">
        <v>391.42</v>
      </c>
      <c r="N17" s="24">
        <v>391.42</v>
      </c>
      <c r="O17" s="24">
        <v>391.42</v>
      </c>
      <c r="P17" s="24">
        <v>391.42</v>
      </c>
      <c r="Q17" s="24">
        <v>391.42</v>
      </c>
      <c r="R17" s="24">
        <f t="shared" si="0"/>
        <v>4697.04</v>
      </c>
      <c r="S17" s="24"/>
      <c r="T17" s="2"/>
      <c r="U17" s="2"/>
    </row>
    <row r="18" spans="1:21">
      <c r="A18" s="26" t="s">
        <v>40</v>
      </c>
      <c r="B18" s="28" t="s">
        <v>41</v>
      </c>
      <c r="C18" s="24">
        <v>0.17</v>
      </c>
      <c r="D18" s="24">
        <f>(R7*C18)</f>
        <v>332.70699999999999</v>
      </c>
      <c r="E18" s="24">
        <f>(R7*C18)*12</f>
        <v>3992.4839999999999</v>
      </c>
      <c r="F18" s="24">
        <v>332.71</v>
      </c>
      <c r="G18" s="24">
        <v>332.71</v>
      </c>
      <c r="H18" s="24">
        <v>332.71</v>
      </c>
      <c r="I18" s="24">
        <v>332.71</v>
      </c>
      <c r="J18" s="24">
        <v>332.71</v>
      </c>
      <c r="K18" s="24">
        <v>332.71</v>
      </c>
      <c r="L18" s="24">
        <v>332.71</v>
      </c>
      <c r="M18" s="24">
        <v>332.71</v>
      </c>
      <c r="N18" s="24">
        <v>332.71</v>
      </c>
      <c r="O18" s="24">
        <v>332.71</v>
      </c>
      <c r="P18" s="24">
        <v>332.71</v>
      </c>
      <c r="Q18" s="24">
        <v>332.71</v>
      </c>
      <c r="R18" s="24">
        <f t="shared" si="0"/>
        <v>3992.52</v>
      </c>
      <c r="S18" s="24"/>
      <c r="T18" s="2"/>
      <c r="U18" s="2"/>
    </row>
    <row r="19" spans="1:21">
      <c r="A19" s="26" t="s">
        <v>42</v>
      </c>
      <c r="B19" s="28" t="s">
        <v>43</v>
      </c>
      <c r="C19" s="24">
        <v>0.2</v>
      </c>
      <c r="D19" s="24">
        <f>(R7*C19)</f>
        <v>391.42</v>
      </c>
      <c r="E19" s="24">
        <f>(R7*C19)*12</f>
        <v>4697.04</v>
      </c>
      <c r="F19" s="24">
        <v>391.42</v>
      </c>
      <c r="G19" s="24">
        <v>391.42</v>
      </c>
      <c r="H19" s="24">
        <v>391.42</v>
      </c>
      <c r="I19" s="24">
        <v>391.42</v>
      </c>
      <c r="J19" s="24">
        <v>391.42</v>
      </c>
      <c r="K19" s="24">
        <v>391.42</v>
      </c>
      <c r="L19" s="24">
        <v>391.42</v>
      </c>
      <c r="M19" s="24">
        <v>391.42</v>
      </c>
      <c r="N19" s="24">
        <v>391.42</v>
      </c>
      <c r="O19" s="24">
        <v>391.42</v>
      </c>
      <c r="P19" s="24">
        <v>391.42</v>
      </c>
      <c r="Q19" s="24">
        <v>391.42</v>
      </c>
      <c r="R19" s="24">
        <f t="shared" si="0"/>
        <v>4697.04</v>
      </c>
      <c r="S19" s="24"/>
      <c r="T19" s="2"/>
      <c r="U19" s="2"/>
    </row>
    <row r="20" spans="1:21">
      <c r="A20" s="26" t="s">
        <v>44</v>
      </c>
      <c r="B20" s="27" t="s">
        <v>45</v>
      </c>
      <c r="C20" s="24">
        <v>0.14000000000000001</v>
      </c>
      <c r="D20" s="24">
        <f>(R7*C20)</f>
        <v>273.99400000000003</v>
      </c>
      <c r="E20" s="24">
        <f>(R7*C20)*12</f>
        <v>3287.9280000000003</v>
      </c>
      <c r="F20" s="24">
        <v>273.99</v>
      </c>
      <c r="G20" s="24">
        <v>273.99</v>
      </c>
      <c r="H20" s="24">
        <v>273.99</v>
      </c>
      <c r="I20" s="24">
        <v>273.99</v>
      </c>
      <c r="J20" s="24">
        <v>273.99</v>
      </c>
      <c r="K20" s="24">
        <v>273.99</v>
      </c>
      <c r="L20" s="24">
        <v>273.99</v>
      </c>
      <c r="M20" s="24">
        <v>273.99</v>
      </c>
      <c r="N20" s="24">
        <v>273.99</v>
      </c>
      <c r="O20" s="24">
        <v>273.99</v>
      </c>
      <c r="P20" s="24">
        <v>273.99</v>
      </c>
      <c r="Q20" s="24">
        <v>273.99</v>
      </c>
      <c r="R20" s="24">
        <f t="shared" si="0"/>
        <v>3287.8799999999992</v>
      </c>
      <c r="S20" s="24"/>
      <c r="T20" s="2"/>
      <c r="U20" s="2"/>
    </row>
    <row r="21" spans="1:21" ht="26.25">
      <c r="A21" s="26" t="s">
        <v>46</v>
      </c>
      <c r="B21" s="27" t="s">
        <v>47</v>
      </c>
      <c r="C21" s="24">
        <v>1.3</v>
      </c>
      <c r="D21" s="24">
        <f>(R7*C21)</f>
        <v>2544.23</v>
      </c>
      <c r="E21" s="24">
        <f>(R7*C21)*12</f>
        <v>30530.760000000002</v>
      </c>
      <c r="F21" s="24">
        <v>2544.23</v>
      </c>
      <c r="G21" s="24">
        <v>2544.23</v>
      </c>
      <c r="H21" s="24">
        <v>2544.23</v>
      </c>
      <c r="I21" s="24">
        <v>2544.23</v>
      </c>
      <c r="J21" s="24">
        <v>2544.23</v>
      </c>
      <c r="K21" s="24">
        <v>2544.23</v>
      </c>
      <c r="L21" s="24">
        <v>2544.23</v>
      </c>
      <c r="M21" s="24">
        <v>2544.23</v>
      </c>
      <c r="N21" s="24">
        <v>2544.23</v>
      </c>
      <c r="O21" s="24">
        <v>2544.23</v>
      </c>
      <c r="P21" s="24">
        <v>2544.23</v>
      </c>
      <c r="Q21" s="24">
        <v>2544.23</v>
      </c>
      <c r="R21" s="24">
        <f t="shared" si="0"/>
        <v>30530.76</v>
      </c>
      <c r="S21" s="24"/>
      <c r="T21" s="2"/>
      <c r="U21" s="2"/>
    </row>
    <row r="22" spans="1:21" ht="26.25">
      <c r="A22" s="26" t="s">
        <v>48</v>
      </c>
      <c r="B22" s="27" t="s">
        <v>49</v>
      </c>
      <c r="C22" s="24">
        <v>0.28000000000000003</v>
      </c>
      <c r="D22" s="24">
        <f>(R7*C22)</f>
        <v>547.98800000000006</v>
      </c>
      <c r="E22" s="24">
        <f>(R7*C22)*12</f>
        <v>6575.8560000000007</v>
      </c>
      <c r="F22" s="24">
        <v>547.99</v>
      </c>
      <c r="G22" s="24">
        <v>547.99</v>
      </c>
      <c r="H22" s="24">
        <v>547.99</v>
      </c>
      <c r="I22" s="24">
        <v>547.99</v>
      </c>
      <c r="J22" s="24">
        <v>547.99</v>
      </c>
      <c r="K22" s="24">
        <v>547.99</v>
      </c>
      <c r="L22" s="24">
        <v>547.99</v>
      </c>
      <c r="M22" s="24">
        <v>547.99</v>
      </c>
      <c r="N22" s="24">
        <v>547.99</v>
      </c>
      <c r="O22" s="24">
        <v>547.99</v>
      </c>
      <c r="P22" s="24">
        <v>547.99</v>
      </c>
      <c r="Q22" s="24">
        <v>547.99</v>
      </c>
      <c r="R22" s="24">
        <f t="shared" si="0"/>
        <v>6575.8799999999983</v>
      </c>
      <c r="S22" s="24"/>
      <c r="T22" s="2"/>
      <c r="U22" s="2"/>
    </row>
    <row r="23" spans="1:21" ht="26.25">
      <c r="A23" s="26" t="s">
        <v>50</v>
      </c>
      <c r="B23" s="27" t="s">
        <v>51</v>
      </c>
      <c r="C23" s="24">
        <v>1.5</v>
      </c>
      <c r="D23" s="24">
        <f>(R7*C23)</f>
        <v>2935.6499999999996</v>
      </c>
      <c r="E23" s="24">
        <f>(R7*C23)*12</f>
        <v>35227.799999999996</v>
      </c>
      <c r="F23" s="24">
        <v>2935.65</v>
      </c>
      <c r="G23" s="24">
        <v>2935.65</v>
      </c>
      <c r="H23" s="24">
        <v>2935.65</v>
      </c>
      <c r="I23" s="24">
        <v>2935.65</v>
      </c>
      <c r="J23" s="24">
        <v>2935.65</v>
      </c>
      <c r="K23" s="24">
        <v>2935.65</v>
      </c>
      <c r="L23" s="24">
        <v>2935.65</v>
      </c>
      <c r="M23" s="24">
        <v>2935.65</v>
      </c>
      <c r="N23" s="24">
        <v>2935.65</v>
      </c>
      <c r="O23" s="24">
        <v>2935.65</v>
      </c>
      <c r="P23" s="24">
        <v>2935.65</v>
      </c>
      <c r="Q23" s="24">
        <v>2935.65</v>
      </c>
      <c r="R23" s="24">
        <f t="shared" si="0"/>
        <v>35227.80000000001</v>
      </c>
      <c r="S23" s="24"/>
      <c r="T23" s="2"/>
      <c r="U23" s="2"/>
    </row>
    <row r="24" spans="1:21">
      <c r="A24" s="26" t="s">
        <v>52</v>
      </c>
      <c r="B24" s="28" t="s">
        <v>53</v>
      </c>
      <c r="C24" s="24">
        <v>2.29</v>
      </c>
      <c r="D24" s="24">
        <f>(R7*C24)</f>
        <v>4481.759</v>
      </c>
      <c r="E24" s="24">
        <f>(R7*C24)*12</f>
        <v>53781.108</v>
      </c>
      <c r="F24" s="24">
        <v>4481.76</v>
      </c>
      <c r="G24" s="24">
        <v>4481.76</v>
      </c>
      <c r="H24" s="24">
        <v>4481.76</v>
      </c>
      <c r="I24" s="24">
        <v>4481.76</v>
      </c>
      <c r="J24" s="24">
        <v>4481.76</v>
      </c>
      <c r="K24" s="24">
        <v>4481.76</v>
      </c>
      <c r="L24" s="24">
        <v>4481.76</v>
      </c>
      <c r="M24" s="24">
        <v>4481.76</v>
      </c>
      <c r="N24" s="24">
        <v>4481.76</v>
      </c>
      <c r="O24" s="24">
        <v>4481.76</v>
      </c>
      <c r="P24" s="24">
        <v>4481.76</v>
      </c>
      <c r="Q24" s="24">
        <v>4481.76</v>
      </c>
      <c r="R24" s="24">
        <f t="shared" si="0"/>
        <v>53781.120000000017</v>
      </c>
      <c r="S24" s="24"/>
      <c r="T24" s="2"/>
      <c r="U24" s="2"/>
    </row>
    <row r="25" spans="1:21" s="34" customFormat="1">
      <c r="A25" s="30"/>
      <c r="B25" s="31" t="s">
        <v>54</v>
      </c>
      <c r="C25" s="32">
        <v>11.97</v>
      </c>
      <c r="D25" s="32">
        <f>C25*R7</f>
        <v>23426.487000000001</v>
      </c>
      <c r="E25" s="32">
        <f>D25*12+0.28</f>
        <v>281118.12400000007</v>
      </c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>
        <f>E25</f>
        <v>281118.12400000007</v>
      </c>
      <c r="S25" s="32"/>
      <c r="T25" s="33"/>
      <c r="U25" s="33"/>
    </row>
    <row r="26" spans="1:21">
      <c r="A26" s="22">
        <v>6</v>
      </c>
      <c r="B26" s="23" t="s">
        <v>55</v>
      </c>
      <c r="C26" s="25">
        <v>3</v>
      </c>
      <c r="D26" s="25">
        <f>C26*R7</f>
        <v>5871.2999999999993</v>
      </c>
      <c r="E26" s="25">
        <v>70455.240000000005</v>
      </c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"/>
      <c r="U26" s="2"/>
    </row>
    <row r="27" spans="1:21">
      <c r="A27" s="26" t="s">
        <v>56</v>
      </c>
      <c r="B27" s="28" t="s">
        <v>57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>
        <v>7439</v>
      </c>
      <c r="S27" s="24"/>
      <c r="T27" s="2"/>
      <c r="U27" s="2"/>
    </row>
    <row r="28" spans="1:21">
      <c r="A28" s="35" t="s">
        <v>58</v>
      </c>
      <c r="B28" s="23" t="s">
        <v>59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>
        <f>R27</f>
        <v>7439</v>
      </c>
      <c r="S28" s="25"/>
      <c r="T28" s="2"/>
      <c r="U28" s="2"/>
    </row>
    <row r="29" spans="1:21">
      <c r="A29" s="36" t="s">
        <v>60</v>
      </c>
      <c r="B29" s="36"/>
      <c r="C29" s="24">
        <v>3500</v>
      </c>
      <c r="D29" s="24"/>
      <c r="E29" s="24">
        <v>42000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"/>
      <c r="U29" s="2"/>
    </row>
    <row r="30" spans="1:21" s="42" customFormat="1">
      <c r="A30" s="37" t="s">
        <v>61</v>
      </c>
      <c r="B30" s="38"/>
      <c r="C30" s="39">
        <v>14.97</v>
      </c>
      <c r="D30" s="39">
        <f>(C30*R7)</f>
        <v>29297.787</v>
      </c>
      <c r="E30" s="39">
        <f>E25+E26+E29</f>
        <v>393573.36400000006</v>
      </c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>
        <f>R25+R28</f>
        <v>288557.12400000007</v>
      </c>
      <c r="S30" s="40"/>
      <c r="T30" s="41"/>
      <c r="U30" s="41"/>
    </row>
    <row r="31" spans="1:21" s="42" customFormat="1" ht="30.75" customHeight="1">
      <c r="A31" s="43" t="s">
        <v>62</v>
      </c>
      <c r="B31" s="44"/>
      <c r="C31" s="45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39">
        <v>5511.53</v>
      </c>
      <c r="S31" s="40">
        <f>E30-R25-R28</f>
        <v>105016.23999999999</v>
      </c>
      <c r="T31" s="41"/>
      <c r="U31" s="41"/>
    </row>
    <row r="32" spans="1:21">
      <c r="A32" s="47" t="s">
        <v>63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9"/>
      <c r="S32" s="25">
        <f>'[1]Индустриальная 6'!$N$32+S31</f>
        <v>59899.37999999999</v>
      </c>
      <c r="T32" s="2"/>
      <c r="U32" s="2"/>
    </row>
    <row r="33" spans="1:21">
      <c r="A33" s="1"/>
      <c r="B33" s="2" t="s">
        <v>64</v>
      </c>
      <c r="C33" s="50"/>
      <c r="D33" s="50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2"/>
      <c r="U33" s="2"/>
    </row>
    <row r="34" spans="1:21">
      <c r="A34" s="1" t="s">
        <v>65</v>
      </c>
      <c r="B34" s="2"/>
      <c r="C34" s="50"/>
      <c r="D34" s="50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2"/>
      <c r="U34" s="2"/>
    </row>
    <row r="35" spans="1:21">
      <c r="A35" s="1" t="s">
        <v>66</v>
      </c>
      <c r="B35" s="2"/>
      <c r="C35" s="50"/>
      <c r="D35" s="50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2"/>
      <c r="U35" s="2"/>
    </row>
    <row r="36" spans="1:21">
      <c r="A36" s="1" t="s">
        <v>66</v>
      </c>
      <c r="B36" s="2"/>
      <c r="C36" s="50"/>
      <c r="D36" s="50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2"/>
      <c r="U36" s="2"/>
    </row>
    <row r="37" spans="1:21">
      <c r="A37" s="1" t="s">
        <v>66</v>
      </c>
      <c r="B37" s="2"/>
      <c r="C37" s="50"/>
      <c r="D37" s="50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2"/>
      <c r="U37" s="2"/>
    </row>
    <row r="38" spans="1:21">
      <c r="A38" s="1" t="s">
        <v>66</v>
      </c>
      <c r="B38" s="2"/>
      <c r="C38" s="50"/>
      <c r="D38" s="50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2"/>
      <c r="U38" s="2"/>
    </row>
    <row r="39" spans="1:21">
      <c r="A39" s="1"/>
      <c r="B39" s="2"/>
      <c r="C39" s="50"/>
      <c r="D39" s="50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2"/>
      <c r="U39" s="2"/>
    </row>
    <row r="40" spans="1:21">
      <c r="A40" s="1"/>
      <c r="B40" s="2"/>
      <c r="C40" s="50"/>
      <c r="D40" s="50"/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2"/>
      <c r="U40" s="2"/>
    </row>
    <row r="41" spans="1:21">
      <c r="A41" s="1"/>
      <c r="B41" s="2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2"/>
      <c r="U41" s="2"/>
    </row>
    <row r="42" spans="1:21">
      <c r="A42" s="1"/>
      <c r="B42" s="2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2"/>
      <c r="U42" s="2"/>
    </row>
    <row r="43" spans="1:21">
      <c r="A43" s="1"/>
      <c r="B43" s="2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2"/>
      <c r="U43" s="2"/>
    </row>
    <row r="44" spans="1:21">
      <c r="A44" s="1"/>
      <c r="B44" s="2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50"/>
      <c r="T44" s="2"/>
      <c r="U44" s="2"/>
    </row>
    <row r="45" spans="1:21">
      <c r="A45" s="1"/>
      <c r="B45" s="2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2"/>
      <c r="U45" s="2"/>
    </row>
    <row r="46" spans="1:21">
      <c r="A46" s="1"/>
      <c r="B46" s="2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2"/>
      <c r="U46" s="2"/>
    </row>
    <row r="47" spans="1:21">
      <c r="A47" s="1"/>
      <c r="B47" s="2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2"/>
      <c r="U47" s="2"/>
    </row>
    <row r="48" spans="1:21">
      <c r="A48" s="1"/>
      <c r="B48" s="2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2"/>
      <c r="U48" s="2"/>
    </row>
    <row r="49" spans="1:21">
      <c r="A49" s="1"/>
      <c r="B49" s="2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2"/>
      <c r="U49" s="2"/>
    </row>
    <row r="50" spans="1:21">
      <c r="A50" s="1"/>
      <c r="B50" s="2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2"/>
      <c r="U50" s="2"/>
    </row>
    <row r="51" spans="1:21">
      <c r="A51" s="1"/>
      <c r="B51" s="2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2"/>
      <c r="U51" s="2"/>
    </row>
    <row r="52" spans="1:21">
      <c r="A52" s="1"/>
      <c r="B52" s="2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2"/>
      <c r="U52" s="2"/>
    </row>
    <row r="53" spans="1:21">
      <c r="A53" s="1"/>
      <c r="B53" s="2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2"/>
      <c r="U53" s="2"/>
    </row>
    <row r="54" spans="1:21">
      <c r="A54" s="1"/>
      <c r="B54" s="2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2"/>
      <c r="U54" s="2"/>
    </row>
    <row r="55" spans="1:21">
      <c r="A55" s="1"/>
      <c r="B55" s="2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2"/>
      <c r="U55" s="2"/>
    </row>
    <row r="56" spans="1:21">
      <c r="A56" s="1"/>
      <c r="B56" s="2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2"/>
      <c r="U56" s="2"/>
    </row>
    <row r="57" spans="1:21">
      <c r="A57" s="1"/>
      <c r="B57" s="2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2"/>
      <c r="U57" s="2"/>
    </row>
    <row r="58" spans="1:21">
      <c r="A58" s="1"/>
      <c r="B58" s="2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2"/>
      <c r="U58" s="2"/>
    </row>
    <row r="59" spans="1:21">
      <c r="A59" s="1"/>
      <c r="B59" s="2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2"/>
      <c r="U59" s="2"/>
    </row>
    <row r="60" spans="1:21">
      <c r="A60" s="1"/>
      <c r="B60" s="2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2"/>
      <c r="U60" s="2"/>
    </row>
    <row r="61" spans="1:21">
      <c r="A61" s="1"/>
      <c r="B61" s="2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2"/>
      <c r="U61" s="2"/>
    </row>
    <row r="62" spans="1:21">
      <c r="A62" s="1"/>
      <c r="B62" s="2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2"/>
      <c r="U62" s="2"/>
    </row>
    <row r="63" spans="1:21">
      <c r="A63" s="1"/>
      <c r="B63" s="2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2"/>
      <c r="U63" s="2"/>
    </row>
    <row r="64" spans="1:21">
      <c r="A64" s="1"/>
      <c r="B64" s="2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2"/>
      <c r="U64" s="2"/>
    </row>
    <row r="65" spans="1:21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</row>
    <row r="66" spans="1:21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</row>
    <row r="67" spans="1:21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</row>
    <row r="68" spans="1:21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</row>
    <row r="69" spans="1:21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</row>
    <row r="70" spans="1:21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</row>
    <row r="71" spans="1:21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</row>
    <row r="72" spans="1:21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</row>
  </sheetData>
  <mergeCells count="10">
    <mergeCell ref="A29:B29"/>
    <mergeCell ref="A31:B31"/>
    <mergeCell ref="C31:Q31"/>
    <mergeCell ref="A32:R32"/>
    <mergeCell ref="A5:A6"/>
    <mergeCell ref="B5:B6"/>
    <mergeCell ref="C5:E5"/>
    <mergeCell ref="F5:Q5"/>
    <mergeCell ref="R5:R6"/>
    <mergeCell ref="S5:S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2015-04-21T06:14:08Z</dcterms:modified>
</cp:coreProperties>
</file>