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P31" i="1"/>
  <c r="E25"/>
  <c r="D25"/>
  <c r="E24"/>
  <c r="D24"/>
  <c r="C24"/>
  <c r="C32" s="1"/>
  <c r="D32" s="1"/>
  <c r="G23"/>
  <c r="I23" s="1"/>
  <c r="K23" s="1"/>
  <c r="M23" s="1"/>
  <c r="O23" s="1"/>
  <c r="F23"/>
  <c r="E23"/>
  <c r="D23"/>
  <c r="D22"/>
  <c r="E22" s="1"/>
  <c r="E21"/>
  <c r="D21"/>
  <c r="F21" s="1"/>
  <c r="F20"/>
  <c r="G20" s="1"/>
  <c r="I20" s="1"/>
  <c r="K20" s="1"/>
  <c r="M20" s="1"/>
  <c r="O20" s="1"/>
  <c r="E20"/>
  <c r="D20"/>
  <c r="D19"/>
  <c r="E19" s="1"/>
  <c r="E18"/>
  <c r="D18"/>
  <c r="F18" s="1"/>
  <c r="F17"/>
  <c r="G17" s="1"/>
  <c r="I17" s="1"/>
  <c r="K17" s="1"/>
  <c r="M17" s="1"/>
  <c r="O17" s="1"/>
  <c r="E17"/>
  <c r="D17"/>
  <c r="G16"/>
  <c r="I16" s="1"/>
  <c r="K16" s="1"/>
  <c r="M16" s="1"/>
  <c r="O16" s="1"/>
  <c r="F16"/>
  <c r="E16"/>
  <c r="D16"/>
  <c r="D15"/>
  <c r="E15" s="1"/>
  <c r="E14"/>
  <c r="D14"/>
  <c r="F14" s="1"/>
  <c r="F13"/>
  <c r="G13" s="1"/>
  <c r="I13" s="1"/>
  <c r="K13" s="1"/>
  <c r="M13" s="1"/>
  <c r="O13" s="1"/>
  <c r="E13"/>
  <c r="D13"/>
  <c r="G12"/>
  <c r="I12" s="1"/>
  <c r="K12" s="1"/>
  <c r="M12" s="1"/>
  <c r="O12" s="1"/>
  <c r="F12"/>
  <c r="E12"/>
  <c r="D12"/>
  <c r="D11"/>
  <c r="E11" s="1"/>
  <c r="E10"/>
  <c r="D10"/>
  <c r="F10" s="1"/>
  <c r="F9"/>
  <c r="G9" s="1"/>
  <c r="I9" s="1"/>
  <c r="K9" s="1"/>
  <c r="M9" s="1"/>
  <c r="O9" s="1"/>
  <c r="E9"/>
  <c r="D9"/>
  <c r="G14" l="1"/>
  <c r="I14" s="1"/>
  <c r="K14" s="1"/>
  <c r="M14" s="1"/>
  <c r="O14" s="1"/>
  <c r="H14"/>
  <c r="J14" s="1"/>
  <c r="L14" s="1"/>
  <c r="N14" s="1"/>
  <c r="G21"/>
  <c r="I21" s="1"/>
  <c r="K21" s="1"/>
  <c r="M21" s="1"/>
  <c r="O21" s="1"/>
  <c r="H21"/>
  <c r="J21" s="1"/>
  <c r="L21" s="1"/>
  <c r="N21" s="1"/>
  <c r="P12"/>
  <c r="G10"/>
  <c r="I10" s="1"/>
  <c r="K10" s="1"/>
  <c r="M10" s="1"/>
  <c r="O10" s="1"/>
  <c r="H10"/>
  <c r="J10" s="1"/>
  <c r="L10" s="1"/>
  <c r="N10" s="1"/>
  <c r="G18"/>
  <c r="I18" s="1"/>
  <c r="K18" s="1"/>
  <c r="M18" s="1"/>
  <c r="O18" s="1"/>
  <c r="H18"/>
  <c r="J18" s="1"/>
  <c r="L18" s="1"/>
  <c r="N18" s="1"/>
  <c r="P24"/>
  <c r="E32"/>
  <c r="H9"/>
  <c r="J9" s="1"/>
  <c r="L9" s="1"/>
  <c r="N9" s="1"/>
  <c r="P9"/>
  <c r="F11"/>
  <c r="H13"/>
  <c r="J13" s="1"/>
  <c r="L13" s="1"/>
  <c r="N13" s="1"/>
  <c r="F15"/>
  <c r="H17"/>
  <c r="J17" s="1"/>
  <c r="L17" s="1"/>
  <c r="N17" s="1"/>
  <c r="H20"/>
  <c r="J20" s="1"/>
  <c r="L20" s="1"/>
  <c r="N20" s="1"/>
  <c r="P20"/>
  <c r="F22"/>
  <c r="H12"/>
  <c r="J12" s="1"/>
  <c r="L12" s="1"/>
  <c r="N12" s="1"/>
  <c r="H16"/>
  <c r="J16" s="1"/>
  <c r="L16" s="1"/>
  <c r="N16" s="1"/>
  <c r="H23"/>
  <c r="J23" s="1"/>
  <c r="L23" s="1"/>
  <c r="N23" s="1"/>
  <c r="P17" l="1"/>
  <c r="Q34"/>
  <c r="P21"/>
  <c r="H15"/>
  <c r="J15" s="1"/>
  <c r="L15" s="1"/>
  <c r="N15" s="1"/>
  <c r="G15"/>
  <c r="I15" s="1"/>
  <c r="K15" s="1"/>
  <c r="M15" s="1"/>
  <c r="O15" s="1"/>
  <c r="H22"/>
  <c r="J22" s="1"/>
  <c r="L22" s="1"/>
  <c r="N22" s="1"/>
  <c r="G22"/>
  <c r="I22" s="1"/>
  <c r="K22" s="1"/>
  <c r="M22" s="1"/>
  <c r="O22" s="1"/>
  <c r="G11"/>
  <c r="I11" s="1"/>
  <c r="K11" s="1"/>
  <c r="M11" s="1"/>
  <c r="O11" s="1"/>
  <c r="P11"/>
  <c r="H11"/>
  <c r="J11" s="1"/>
  <c r="L11" s="1"/>
  <c r="N11" s="1"/>
  <c r="P23"/>
  <c r="P13"/>
  <c r="P16"/>
  <c r="P10"/>
  <c r="P14"/>
  <c r="P18"/>
  <c r="P22" l="1"/>
  <c r="P15"/>
</calcChain>
</file>

<file path=xl/sharedStrings.xml><?xml version="1.0" encoding="utf-8"?>
<sst xmlns="http://schemas.openxmlformats.org/spreadsheetml/2006/main" count="67" uniqueCount="65">
  <si>
    <t>ОТЧЕТ</t>
  </si>
  <si>
    <t>по содержанию и текущему ремонту общего имущества</t>
  </si>
  <si>
    <t>МКД № 13 пр. Мира за 2014 год</t>
  </si>
  <si>
    <t>№ п/п</t>
  </si>
  <si>
    <t>Показатели (руб)</t>
  </si>
  <si>
    <t>Тариф с 01.01.14 по 31. 12. 2014г.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</si>
  <si>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</si>
  <si>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</si>
  <si>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</si>
  <si>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</si>
  <si>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</si>
  <si>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</si>
  <si>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</si>
  <si>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</si>
  <si>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</si>
  <si>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</si>
  <si>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</si>
  <si>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</si>
  <si>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</si>
  <si>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</si>
  <si>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</si>
  <si>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</si>
  <si>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</si>
  <si>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</si>
  <si>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</si>
  <si>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</si>
  <si>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</si>
  <si>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</si>
  <si>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</si>
  <si>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</si>
  <si>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</si>
  <si>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</si>
  <si>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</si>
  <si>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</si>
  <si>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</si>
  <si>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</si>
  <si>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</si>
  <si>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Противопожарные мероприятия</t>
  </si>
  <si>
    <t>Услуги по дезинсекции и дератизации</t>
  </si>
  <si>
    <t>5.5</t>
  </si>
  <si>
    <t>Услуги по ведению регистрационного учета граждан (паспортный стол)</t>
  </si>
  <si>
    <t>5.6</t>
  </si>
  <si>
    <t>Ведение лицевых счетов, обработка квитанций, работа с должниками и т.п.</t>
  </si>
  <si>
    <t>5.7</t>
  </si>
  <si>
    <t>Расчетно-кассовое обслуживание банка и управленческие расходы</t>
  </si>
  <si>
    <t>Всего расходов по содержанию жилья</t>
  </si>
  <si>
    <t>ТЕКУЩИЙ РЕМОНТ</t>
  </si>
  <si>
    <t>6.1</t>
  </si>
  <si>
    <t>ремонт кровли</t>
  </si>
  <si>
    <t>6.2</t>
  </si>
  <si>
    <t>смена стояков системы отопления</t>
  </si>
  <si>
    <t>6.3</t>
  </si>
  <si>
    <t>ремонт системы отопления</t>
  </si>
  <si>
    <t>6.4</t>
  </si>
  <si>
    <t>ремонт канализации</t>
  </si>
  <si>
    <t>6.5</t>
  </si>
  <si>
    <t>ремонт межпанельных швов</t>
  </si>
  <si>
    <t>7</t>
  </si>
  <si>
    <t>Всего расходов по текущему ремонту</t>
  </si>
  <si>
    <t>ИТОГО: Тариф на 2014 год.</t>
  </si>
  <si>
    <t>задолженность собственников, арендаторов на конец года</t>
  </si>
  <si>
    <t>Неиспользованные средства на 01.01.2015г.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</si>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</sst>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textRotation="90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5" xfId="0" applyNumberFormat="1" applyFont="1" applyBorder="1"/>
    <xf numFmtId="0" fontId="3" fillId="0" borderId="15" xfId="0" applyFont="1" applyBorder="1" applyAlignment="1">
      <alignment wrapText="1"/>
    </xf>
    <xf numFmtId="2" fontId="3" fillId="0" borderId="15" xfId="0" applyNumberFormat="1" applyFont="1" applyBorder="1"/>
    <xf numFmtId="2" fontId="2" fillId="0" borderId="15" xfId="0" applyNumberFormat="1" applyFont="1" applyBorder="1"/>
    <xf numFmtId="49" fontId="2" fillId="0" borderId="15" xfId="0" applyNumberFormat="1" applyFont="1" applyBorder="1"/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3" fillId="0" borderId="15" xfId="0" applyFont="1" applyBorder="1"/>
    <xf numFmtId="0" fontId="4" fillId="0" borderId="15" xfId="0" applyFont="1" applyBorder="1"/>
    <xf numFmtId="0" fontId="5" fillId="0" borderId="15" xfId="0" applyFont="1" applyBorder="1" applyAlignment="1">
      <alignment wrapText="1"/>
    </xf>
    <xf numFmtId="2" fontId="5" fillId="0" borderId="15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5" xfId="0" applyNumberFormat="1" applyFont="1" applyBorder="1" applyAlignment="1">
      <alignment horizontal="right"/>
    </xf>
    <xf numFmtId="49" fontId="8" fillId="0" borderId="15" xfId="0" applyNumberFormat="1" applyFont="1" applyBorder="1"/>
    <xf numFmtId="0" fontId="8" fillId="0" borderId="15" xfId="0" applyFont="1" applyBorder="1"/>
    <xf numFmtId="2" fontId="8" fillId="0" borderId="15" xfId="0" applyNumberFormat="1" applyFont="1" applyBorder="1"/>
    <xf numFmtId="2" fontId="8" fillId="0" borderId="15" xfId="0" applyNumberFormat="1" applyFont="1" applyBorder="1" applyAlignment="1">
      <alignment horizontal="right"/>
    </xf>
    <xf numFmtId="2" fontId="9" fillId="0" borderId="15" xfId="0" applyNumberFormat="1" applyFont="1" applyBorder="1"/>
    <xf numFmtId="2" fontId="10" fillId="0" borderId="15" xfId="0" applyNumberFormat="1" applyFont="1" applyBorder="1"/>
    <xf numFmtId="0" fontId="11" fillId="0" borderId="0" xfId="0" applyFont="1"/>
    <xf numFmtId="0" fontId="10" fillId="0" borderId="0" xfId="0" applyFont="1"/>
    <xf numFmtId="49" fontId="8" fillId="0" borderId="16" xfId="0" applyNumberFormat="1" applyFont="1" applyBorder="1" applyAlignment="1">
      <alignment horizontal="left" wrapText="1"/>
    </xf>
    <xf numFmtId="49" fontId="8" fillId="0" borderId="17" xfId="0" applyNumberFormat="1" applyFont="1" applyBorder="1" applyAlignment="1">
      <alignment horizontal="left" wrapText="1"/>
    </xf>
    <xf numFmtId="2" fontId="8" fillId="0" borderId="16" xfId="0" applyNumberFormat="1" applyFont="1" applyBorder="1" applyAlignment="1">
      <alignment horizontal="center"/>
    </xf>
    <xf numFmtId="2" fontId="8" fillId="0" borderId="18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0" fontId="3" fillId="0" borderId="17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4"/>
  <sheetViews>
    <sheetView tabSelected="1" workbookViewId="0">
      <selection sqref="A1:XFD1048576"/>
    </sheetView>
  </sheetViews>
  <sheetFormatPr defaultRowHeight="15"/>
  <cols>
    <col min="1" max="1" width="5" style="54" customWidth="1"/>
    <col min="2" max="2" width="33.28515625" customWidth="1"/>
    <col min="3" max="3" width="8.28515625" customWidth="1"/>
    <col min="4" max="4" width="10.5703125" customWidth="1"/>
    <col min="5" max="5" width="10.7109375" customWidth="1"/>
    <col min="6" max="15" width="7.7109375" customWidth="1"/>
    <col min="16" max="17" width="12" customWidth="1"/>
  </cols>
  <sheetData>
    <row r="1" spans="1:18">
      <c r="A1" s="1" t="s">
        <v>0</v>
      </c>
      <c r="B1" s="2"/>
      <c r="C1" s="2"/>
      <c r="D1" s="2"/>
      <c r="P1" s="2"/>
      <c r="Q1" s="2"/>
    </row>
    <row r="2" spans="1:18">
      <c r="A2" s="1" t="s">
        <v>1</v>
      </c>
      <c r="B2" s="2"/>
      <c r="C2" s="2"/>
      <c r="D2" s="2"/>
      <c r="P2" s="2"/>
      <c r="Q2" s="2"/>
    </row>
    <row r="3" spans="1:18">
      <c r="A3" s="1" t="s">
        <v>2</v>
      </c>
      <c r="B3" s="2"/>
      <c r="C3" s="2"/>
      <c r="D3" s="2"/>
      <c r="P3" s="2"/>
      <c r="Q3" s="2"/>
    </row>
    <row r="4" spans="1:18" ht="15.75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8" ht="15.75" thickBot="1">
      <c r="A5" s="3" t="s">
        <v>3</v>
      </c>
      <c r="B5" s="4" t="s">
        <v>4</v>
      </c>
      <c r="C5" s="5" t="s">
        <v>5</v>
      </c>
      <c r="D5" s="6"/>
      <c r="E5" s="7"/>
      <c r="F5" s="5"/>
      <c r="G5" s="6"/>
      <c r="H5" s="6"/>
      <c r="I5" s="6"/>
      <c r="J5" s="6"/>
      <c r="K5" s="6"/>
      <c r="L5" s="6"/>
      <c r="M5" s="6"/>
      <c r="N5" s="6"/>
      <c r="O5" s="7"/>
      <c r="P5" s="8" t="s">
        <v>6</v>
      </c>
      <c r="Q5" s="9" t="s">
        <v>7</v>
      </c>
      <c r="R5" s="2"/>
    </row>
    <row r="6" spans="1:18" ht="76.5" customHeight="1" thickBot="1">
      <c r="A6" s="10"/>
      <c r="B6" s="11"/>
      <c r="C6" s="12" t="s">
        <v>8</v>
      </c>
      <c r="D6" s="12" t="s">
        <v>9</v>
      </c>
      <c r="E6" s="12" t="s">
        <v>10</v>
      </c>
      <c r="F6" s="13" t="s">
        <v>11</v>
      </c>
      <c r="G6" s="13" t="s">
        <v>12</v>
      </c>
      <c r="H6" s="13" t="s">
        <v>13</v>
      </c>
      <c r="I6" s="13" t="s">
        <v>14</v>
      </c>
      <c r="J6" s="13" t="s">
        <v>15</v>
      </c>
      <c r="K6" s="13" t="s">
        <v>16</v>
      </c>
      <c r="L6" s="13" t="s">
        <v>17</v>
      </c>
      <c r="M6" s="13" t="s">
        <v>18</v>
      </c>
      <c r="N6" s="13" t="s">
        <v>19</v>
      </c>
      <c r="O6" s="13" t="s">
        <v>20</v>
      </c>
      <c r="P6" s="11"/>
      <c r="Q6" s="14"/>
      <c r="R6" s="2"/>
    </row>
    <row r="7" spans="1:18" ht="14.25" customHeight="1" thickBot="1">
      <c r="A7" s="15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8">
        <v>4565.41</v>
      </c>
      <c r="Q7" s="19"/>
      <c r="R7" s="2"/>
    </row>
    <row r="8" spans="1:18">
      <c r="A8" s="20">
        <v>1</v>
      </c>
      <c r="B8" s="21">
        <v>2</v>
      </c>
      <c r="C8" s="21">
        <v>3</v>
      </c>
      <c r="D8" s="21">
        <v>4</v>
      </c>
      <c r="E8" s="21">
        <v>5</v>
      </c>
      <c r="F8" s="21">
        <v>7</v>
      </c>
      <c r="G8" s="21">
        <v>8</v>
      </c>
      <c r="H8" s="21">
        <v>9</v>
      </c>
      <c r="I8" s="21">
        <v>10</v>
      </c>
      <c r="J8" s="21">
        <v>11</v>
      </c>
      <c r="K8" s="21">
        <v>12</v>
      </c>
      <c r="L8" s="21">
        <v>13</v>
      </c>
      <c r="M8" s="21">
        <v>14</v>
      </c>
      <c r="N8" s="21">
        <v>15</v>
      </c>
      <c r="O8" s="21">
        <v>16</v>
      </c>
      <c r="P8" s="21">
        <v>18</v>
      </c>
      <c r="Q8" s="22">
        <v>19</v>
      </c>
      <c r="R8" s="2"/>
    </row>
    <row r="9" spans="1:18" ht="26.25">
      <c r="A9" s="23">
        <v>1</v>
      </c>
      <c r="B9" s="24" t="s">
        <v>21</v>
      </c>
      <c r="C9" s="25">
        <v>0.9</v>
      </c>
      <c r="D9" s="25">
        <f>C9*P7</f>
        <v>4108.8689999999997</v>
      </c>
      <c r="E9" s="25">
        <f t="shared" ref="E9:E25" si="0">D9*10</f>
        <v>41088.689999999995</v>
      </c>
      <c r="F9" s="26">
        <f t="shared" ref="F9:F18" si="1">D9</f>
        <v>4108.8689999999997</v>
      </c>
      <c r="G9" s="26">
        <f t="shared" ref="G9:G18" si="2">F9</f>
        <v>4108.8689999999997</v>
      </c>
      <c r="H9" s="26">
        <f t="shared" ref="H9:O18" si="3">F9</f>
        <v>4108.8689999999997</v>
      </c>
      <c r="I9" s="26">
        <f t="shared" si="3"/>
        <v>4108.8689999999997</v>
      </c>
      <c r="J9" s="26">
        <f t="shared" si="3"/>
        <v>4108.8689999999997</v>
      </c>
      <c r="K9" s="26">
        <f t="shared" si="3"/>
        <v>4108.8689999999997</v>
      </c>
      <c r="L9" s="26">
        <f t="shared" si="3"/>
        <v>4108.8689999999997</v>
      </c>
      <c r="M9" s="26">
        <f t="shared" si="3"/>
        <v>4108.8689999999997</v>
      </c>
      <c r="N9" s="26">
        <f t="shared" si="3"/>
        <v>4108.8689999999997</v>
      </c>
      <c r="O9" s="26">
        <f t="shared" si="3"/>
        <v>4108.8689999999997</v>
      </c>
      <c r="P9" s="25">
        <f t="shared" ref="P9:P18" si="4">SUM(F9:O9)</f>
        <v>41088.689999999995</v>
      </c>
      <c r="Q9" s="25"/>
      <c r="R9" s="2"/>
    </row>
    <row r="10" spans="1:18" ht="26.25">
      <c r="A10" s="23">
        <v>2</v>
      </c>
      <c r="B10" s="24" t="s">
        <v>22</v>
      </c>
      <c r="C10" s="25">
        <v>2</v>
      </c>
      <c r="D10" s="25">
        <f>C10*P7</f>
        <v>9130.82</v>
      </c>
      <c r="E10" s="25">
        <f t="shared" si="0"/>
        <v>91308.2</v>
      </c>
      <c r="F10" s="26">
        <f t="shared" si="1"/>
        <v>9130.82</v>
      </c>
      <c r="G10" s="26">
        <f t="shared" si="2"/>
        <v>9130.82</v>
      </c>
      <c r="H10" s="26">
        <f t="shared" si="3"/>
        <v>9130.82</v>
      </c>
      <c r="I10" s="26">
        <f t="shared" si="3"/>
        <v>9130.82</v>
      </c>
      <c r="J10" s="26">
        <f t="shared" si="3"/>
        <v>9130.82</v>
      </c>
      <c r="K10" s="26">
        <f t="shared" si="3"/>
        <v>9130.82</v>
      </c>
      <c r="L10" s="26">
        <f t="shared" si="3"/>
        <v>9130.82</v>
      </c>
      <c r="M10" s="26">
        <f t="shared" si="3"/>
        <v>9130.82</v>
      </c>
      <c r="N10" s="26">
        <f t="shared" si="3"/>
        <v>9130.82</v>
      </c>
      <c r="O10" s="26">
        <f t="shared" si="3"/>
        <v>9130.82</v>
      </c>
      <c r="P10" s="25">
        <f t="shared" si="4"/>
        <v>91308.200000000012</v>
      </c>
      <c r="Q10" s="25"/>
      <c r="R10" s="2"/>
    </row>
    <row r="11" spans="1:18" ht="26.25">
      <c r="A11" s="27" t="s">
        <v>23</v>
      </c>
      <c r="B11" s="28" t="s">
        <v>24</v>
      </c>
      <c r="C11" s="26">
        <v>1.41</v>
      </c>
      <c r="D11" s="26">
        <f>C11*P7</f>
        <v>6437.2280999999994</v>
      </c>
      <c r="E11" s="26">
        <f t="shared" si="0"/>
        <v>64372.280999999995</v>
      </c>
      <c r="F11" s="26">
        <f t="shared" si="1"/>
        <v>6437.2280999999994</v>
      </c>
      <c r="G11" s="26">
        <f t="shared" si="2"/>
        <v>6437.2280999999994</v>
      </c>
      <c r="H11" s="26">
        <f t="shared" si="3"/>
        <v>6437.2280999999994</v>
      </c>
      <c r="I11" s="26">
        <f t="shared" si="3"/>
        <v>6437.2280999999994</v>
      </c>
      <c r="J11" s="26">
        <f t="shared" si="3"/>
        <v>6437.2280999999994</v>
      </c>
      <c r="K11" s="26">
        <f t="shared" si="3"/>
        <v>6437.2280999999994</v>
      </c>
      <c r="L11" s="26">
        <f t="shared" si="3"/>
        <v>6437.2280999999994</v>
      </c>
      <c r="M11" s="26">
        <f t="shared" si="3"/>
        <v>6437.2280999999994</v>
      </c>
      <c r="N11" s="26">
        <f t="shared" si="3"/>
        <v>6437.2280999999994</v>
      </c>
      <c r="O11" s="26">
        <f t="shared" si="3"/>
        <v>6437.2280999999994</v>
      </c>
      <c r="P11" s="26">
        <f t="shared" si="4"/>
        <v>64372.280999999995</v>
      </c>
      <c r="Q11" s="26"/>
      <c r="R11" s="2"/>
    </row>
    <row r="12" spans="1:18">
      <c r="A12" s="27" t="s">
        <v>25</v>
      </c>
      <c r="B12" s="29" t="s">
        <v>26</v>
      </c>
      <c r="C12" s="26">
        <v>0.59</v>
      </c>
      <c r="D12" s="26">
        <f>C12*P7</f>
        <v>2693.5918999999999</v>
      </c>
      <c r="E12" s="26">
        <f t="shared" si="0"/>
        <v>26935.918999999998</v>
      </c>
      <c r="F12" s="26">
        <f t="shared" si="1"/>
        <v>2693.5918999999999</v>
      </c>
      <c r="G12" s="26">
        <f t="shared" si="2"/>
        <v>2693.5918999999999</v>
      </c>
      <c r="H12" s="26">
        <f t="shared" si="3"/>
        <v>2693.5918999999999</v>
      </c>
      <c r="I12" s="26">
        <f t="shared" si="3"/>
        <v>2693.5918999999999</v>
      </c>
      <c r="J12" s="26">
        <f t="shared" si="3"/>
        <v>2693.5918999999999</v>
      </c>
      <c r="K12" s="26">
        <f t="shared" si="3"/>
        <v>2693.5918999999999</v>
      </c>
      <c r="L12" s="26">
        <f t="shared" si="3"/>
        <v>2693.5918999999999</v>
      </c>
      <c r="M12" s="26">
        <f t="shared" si="3"/>
        <v>2693.5918999999999</v>
      </c>
      <c r="N12" s="26">
        <f t="shared" si="3"/>
        <v>2693.5918999999999</v>
      </c>
      <c r="O12" s="26">
        <f t="shared" si="3"/>
        <v>2693.5918999999999</v>
      </c>
      <c r="P12" s="26">
        <f t="shared" si="4"/>
        <v>26935.918999999998</v>
      </c>
      <c r="Q12" s="26"/>
      <c r="R12" s="2"/>
    </row>
    <row r="13" spans="1:18">
      <c r="A13" s="23">
        <v>3</v>
      </c>
      <c r="B13" s="30" t="s">
        <v>27</v>
      </c>
      <c r="C13" s="25">
        <v>0.95</v>
      </c>
      <c r="D13" s="25">
        <f>C13*P7</f>
        <v>4337.1394999999993</v>
      </c>
      <c r="E13" s="25">
        <f t="shared" si="0"/>
        <v>43371.39499999999</v>
      </c>
      <c r="F13" s="26">
        <f t="shared" si="1"/>
        <v>4337.1394999999993</v>
      </c>
      <c r="G13" s="26">
        <f t="shared" si="2"/>
        <v>4337.1394999999993</v>
      </c>
      <c r="H13" s="26">
        <f t="shared" si="3"/>
        <v>4337.1394999999993</v>
      </c>
      <c r="I13" s="26">
        <f t="shared" si="3"/>
        <v>4337.1394999999993</v>
      </c>
      <c r="J13" s="26">
        <f t="shared" si="3"/>
        <v>4337.1394999999993</v>
      </c>
      <c r="K13" s="26">
        <f t="shared" si="3"/>
        <v>4337.1394999999993</v>
      </c>
      <c r="L13" s="26">
        <f t="shared" si="3"/>
        <v>4337.1394999999993</v>
      </c>
      <c r="M13" s="26">
        <f t="shared" si="3"/>
        <v>4337.1394999999993</v>
      </c>
      <c r="N13" s="26">
        <f t="shared" si="3"/>
        <v>4337.1394999999993</v>
      </c>
      <c r="O13" s="26">
        <f t="shared" si="3"/>
        <v>4337.1394999999993</v>
      </c>
      <c r="P13" s="25">
        <f t="shared" si="4"/>
        <v>43371.394999999982</v>
      </c>
      <c r="Q13" s="25"/>
      <c r="R13" s="2"/>
    </row>
    <row r="14" spans="1:18" ht="26.25">
      <c r="A14" s="23">
        <v>4</v>
      </c>
      <c r="B14" s="24" t="s">
        <v>28</v>
      </c>
      <c r="C14" s="25">
        <v>2</v>
      </c>
      <c r="D14" s="25">
        <f>C14*P7</f>
        <v>9130.82</v>
      </c>
      <c r="E14" s="25">
        <f t="shared" si="0"/>
        <v>91308.2</v>
      </c>
      <c r="F14" s="26">
        <f t="shared" si="1"/>
        <v>9130.82</v>
      </c>
      <c r="G14" s="26">
        <f t="shared" si="2"/>
        <v>9130.82</v>
      </c>
      <c r="H14" s="26">
        <f t="shared" si="3"/>
        <v>9130.82</v>
      </c>
      <c r="I14" s="26">
        <f t="shared" si="3"/>
        <v>9130.82</v>
      </c>
      <c r="J14" s="26">
        <f t="shared" si="3"/>
        <v>9130.82</v>
      </c>
      <c r="K14" s="26">
        <f t="shared" si="3"/>
        <v>9130.82</v>
      </c>
      <c r="L14" s="26">
        <f t="shared" si="3"/>
        <v>9130.82</v>
      </c>
      <c r="M14" s="26">
        <f t="shared" si="3"/>
        <v>9130.82</v>
      </c>
      <c r="N14" s="26">
        <f t="shared" si="3"/>
        <v>9130.82</v>
      </c>
      <c r="O14" s="26">
        <f t="shared" si="3"/>
        <v>9130.82</v>
      </c>
      <c r="P14" s="25">
        <f t="shared" si="4"/>
        <v>91308.200000000012</v>
      </c>
      <c r="Q14" s="25"/>
      <c r="R14" s="2"/>
    </row>
    <row r="15" spans="1:18">
      <c r="A15" s="23">
        <v>5</v>
      </c>
      <c r="B15" s="30" t="s">
        <v>29</v>
      </c>
      <c r="C15" s="25">
        <v>4.09</v>
      </c>
      <c r="D15" s="25">
        <f>C15*P7</f>
        <v>18672.526899999997</v>
      </c>
      <c r="E15" s="25">
        <f t="shared" si="0"/>
        <v>186725.26899999997</v>
      </c>
      <c r="F15" s="26">
        <f t="shared" si="1"/>
        <v>18672.526899999997</v>
      </c>
      <c r="G15" s="26">
        <f t="shared" si="2"/>
        <v>18672.526899999997</v>
      </c>
      <c r="H15" s="26">
        <f t="shared" si="3"/>
        <v>18672.526899999997</v>
      </c>
      <c r="I15" s="26">
        <f t="shared" si="3"/>
        <v>18672.526899999997</v>
      </c>
      <c r="J15" s="26">
        <f t="shared" si="3"/>
        <v>18672.526899999997</v>
      </c>
      <c r="K15" s="26">
        <f t="shared" si="3"/>
        <v>18672.526899999997</v>
      </c>
      <c r="L15" s="26">
        <f t="shared" si="3"/>
        <v>18672.526899999997</v>
      </c>
      <c r="M15" s="26">
        <f t="shared" si="3"/>
        <v>18672.526899999997</v>
      </c>
      <c r="N15" s="26">
        <f t="shared" si="3"/>
        <v>18672.526899999997</v>
      </c>
      <c r="O15" s="26">
        <f t="shared" si="3"/>
        <v>18672.526899999997</v>
      </c>
      <c r="P15" s="25">
        <f t="shared" si="4"/>
        <v>186725.26899999997</v>
      </c>
      <c r="Q15" s="25"/>
      <c r="R15" s="2"/>
    </row>
    <row r="16" spans="1:18">
      <c r="A16" s="27" t="s">
        <v>30</v>
      </c>
      <c r="B16" s="29" t="s">
        <v>31</v>
      </c>
      <c r="C16" s="26">
        <v>1.44</v>
      </c>
      <c r="D16" s="26">
        <f>C16*P7</f>
        <v>6574.1903999999995</v>
      </c>
      <c r="E16" s="26">
        <f t="shared" si="0"/>
        <v>65741.903999999995</v>
      </c>
      <c r="F16" s="26">
        <f t="shared" si="1"/>
        <v>6574.1903999999995</v>
      </c>
      <c r="G16" s="26">
        <f t="shared" si="2"/>
        <v>6574.1903999999995</v>
      </c>
      <c r="H16" s="26">
        <f t="shared" si="3"/>
        <v>6574.1903999999995</v>
      </c>
      <c r="I16" s="26">
        <f t="shared" si="3"/>
        <v>6574.1903999999995</v>
      </c>
      <c r="J16" s="26">
        <f t="shared" si="3"/>
        <v>6574.1903999999995</v>
      </c>
      <c r="K16" s="26">
        <f t="shared" si="3"/>
        <v>6574.1903999999995</v>
      </c>
      <c r="L16" s="26">
        <f t="shared" si="3"/>
        <v>6574.1903999999995</v>
      </c>
      <c r="M16" s="26">
        <f t="shared" si="3"/>
        <v>6574.1903999999995</v>
      </c>
      <c r="N16" s="26">
        <f t="shared" si="3"/>
        <v>6574.1903999999995</v>
      </c>
      <c r="O16" s="26">
        <f t="shared" si="3"/>
        <v>6574.1903999999995</v>
      </c>
      <c r="P16" s="26">
        <f t="shared" si="4"/>
        <v>65741.903999999995</v>
      </c>
      <c r="Q16" s="26"/>
      <c r="R16" s="2"/>
    </row>
    <row r="17" spans="1:18" ht="26.25">
      <c r="A17" s="27" t="s">
        <v>32</v>
      </c>
      <c r="B17" s="28" t="s">
        <v>33</v>
      </c>
      <c r="C17" s="26">
        <v>0.2</v>
      </c>
      <c r="D17" s="26">
        <f>C17*P7</f>
        <v>913.08199999999999</v>
      </c>
      <c r="E17" s="26">
        <f t="shared" si="0"/>
        <v>9130.82</v>
      </c>
      <c r="F17" s="26">
        <f t="shared" si="1"/>
        <v>913.08199999999999</v>
      </c>
      <c r="G17" s="26">
        <f t="shared" si="2"/>
        <v>913.08199999999999</v>
      </c>
      <c r="H17" s="26">
        <f t="shared" si="3"/>
        <v>913.08199999999999</v>
      </c>
      <c r="I17" s="26">
        <f t="shared" si="3"/>
        <v>913.08199999999999</v>
      </c>
      <c r="J17" s="26">
        <f t="shared" si="3"/>
        <v>913.08199999999999</v>
      </c>
      <c r="K17" s="26">
        <f t="shared" si="3"/>
        <v>913.08199999999999</v>
      </c>
      <c r="L17" s="26">
        <f t="shared" si="3"/>
        <v>913.08199999999999</v>
      </c>
      <c r="M17" s="26">
        <f t="shared" si="3"/>
        <v>913.08199999999999</v>
      </c>
      <c r="N17" s="26">
        <f t="shared" si="3"/>
        <v>913.08199999999999</v>
      </c>
      <c r="O17" s="26">
        <f t="shared" si="3"/>
        <v>913.08199999999999</v>
      </c>
      <c r="P17" s="26">
        <f t="shared" si="4"/>
        <v>9130.8200000000015</v>
      </c>
      <c r="Q17" s="26"/>
      <c r="R17" s="2"/>
    </row>
    <row r="18" spans="1:18">
      <c r="A18" s="27" t="s">
        <v>34</v>
      </c>
      <c r="B18" s="29" t="s">
        <v>35</v>
      </c>
      <c r="C18" s="26">
        <v>0.17</v>
      </c>
      <c r="D18" s="26">
        <f>C18*P7</f>
        <v>776.11970000000008</v>
      </c>
      <c r="E18" s="26">
        <f t="shared" si="0"/>
        <v>7761.197000000001</v>
      </c>
      <c r="F18" s="26">
        <f t="shared" si="1"/>
        <v>776.11970000000008</v>
      </c>
      <c r="G18" s="26">
        <f t="shared" si="2"/>
        <v>776.11970000000008</v>
      </c>
      <c r="H18" s="26">
        <f t="shared" si="3"/>
        <v>776.11970000000008</v>
      </c>
      <c r="I18" s="26">
        <f t="shared" si="3"/>
        <v>776.11970000000008</v>
      </c>
      <c r="J18" s="26">
        <f t="shared" si="3"/>
        <v>776.11970000000008</v>
      </c>
      <c r="K18" s="26">
        <f t="shared" si="3"/>
        <v>776.11970000000008</v>
      </c>
      <c r="L18" s="26">
        <f t="shared" si="3"/>
        <v>776.11970000000008</v>
      </c>
      <c r="M18" s="26">
        <f t="shared" si="3"/>
        <v>776.11970000000008</v>
      </c>
      <c r="N18" s="26">
        <f t="shared" si="3"/>
        <v>776.11970000000008</v>
      </c>
      <c r="O18" s="26">
        <f t="shared" si="3"/>
        <v>776.11970000000008</v>
      </c>
      <c r="P18" s="26">
        <f t="shared" si="4"/>
        <v>7761.197000000001</v>
      </c>
      <c r="Q18" s="26"/>
      <c r="R18" s="2"/>
    </row>
    <row r="19" spans="1:18">
      <c r="A19" s="27" t="s">
        <v>36</v>
      </c>
      <c r="B19" s="29" t="s">
        <v>37</v>
      </c>
      <c r="C19" s="26">
        <v>0.25</v>
      </c>
      <c r="D19" s="26">
        <f>C19*P7-39.82</f>
        <v>1101.5325</v>
      </c>
      <c r="E19" s="26">
        <f>D19*10-398.12</f>
        <v>10617.205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/>
      <c r="R19" s="2"/>
    </row>
    <row r="20" spans="1:18">
      <c r="A20" s="27" t="s">
        <v>36</v>
      </c>
      <c r="B20" s="28" t="s">
        <v>38</v>
      </c>
      <c r="C20" s="26">
        <v>0.14000000000000001</v>
      </c>
      <c r="D20" s="26">
        <f>C20*P7</f>
        <v>639.15740000000005</v>
      </c>
      <c r="E20" s="26">
        <f t="shared" si="0"/>
        <v>6391.5740000000005</v>
      </c>
      <c r="F20" s="26">
        <f>D20</f>
        <v>639.15740000000005</v>
      </c>
      <c r="G20" s="26">
        <f>F20</f>
        <v>639.15740000000005</v>
      </c>
      <c r="H20" s="26">
        <f t="shared" ref="H20:O23" si="5">F20</f>
        <v>639.15740000000005</v>
      </c>
      <c r="I20" s="26">
        <f t="shared" si="5"/>
        <v>639.15740000000005</v>
      </c>
      <c r="J20" s="26">
        <f t="shared" si="5"/>
        <v>639.15740000000005</v>
      </c>
      <c r="K20" s="26">
        <f t="shared" si="5"/>
        <v>639.15740000000005</v>
      </c>
      <c r="L20" s="26">
        <f t="shared" si="5"/>
        <v>639.15740000000005</v>
      </c>
      <c r="M20" s="26">
        <f t="shared" si="5"/>
        <v>639.15740000000005</v>
      </c>
      <c r="N20" s="26">
        <f t="shared" si="5"/>
        <v>639.15740000000005</v>
      </c>
      <c r="O20" s="26">
        <f t="shared" si="5"/>
        <v>639.15740000000005</v>
      </c>
      <c r="P20" s="26">
        <f>SUM(F20:O20)</f>
        <v>6391.5740000000005</v>
      </c>
      <c r="Q20" s="26"/>
      <c r="R20" s="2"/>
    </row>
    <row r="21" spans="1:18" ht="26.25">
      <c r="A21" s="27" t="s">
        <v>39</v>
      </c>
      <c r="B21" s="28" t="s">
        <v>40</v>
      </c>
      <c r="C21" s="26">
        <v>0.33</v>
      </c>
      <c r="D21" s="26">
        <f>C21*P7</f>
        <v>1506.5853</v>
      </c>
      <c r="E21" s="26">
        <f t="shared" si="0"/>
        <v>15065.852999999999</v>
      </c>
      <c r="F21" s="26">
        <f>D21</f>
        <v>1506.5853</v>
      </c>
      <c r="G21" s="26">
        <f>F21</f>
        <v>1506.5853</v>
      </c>
      <c r="H21" s="26">
        <f t="shared" si="5"/>
        <v>1506.5853</v>
      </c>
      <c r="I21" s="26">
        <f t="shared" si="5"/>
        <v>1506.5853</v>
      </c>
      <c r="J21" s="26">
        <f t="shared" si="5"/>
        <v>1506.5853</v>
      </c>
      <c r="K21" s="26">
        <f t="shared" si="5"/>
        <v>1506.5853</v>
      </c>
      <c r="L21" s="26">
        <f t="shared" si="5"/>
        <v>1506.5853</v>
      </c>
      <c r="M21" s="26">
        <f t="shared" si="5"/>
        <v>1506.5853</v>
      </c>
      <c r="N21" s="26">
        <f t="shared" si="5"/>
        <v>1506.5853</v>
      </c>
      <c r="O21" s="26">
        <f t="shared" si="5"/>
        <v>1506.5853</v>
      </c>
      <c r="P21" s="26">
        <f>SUM(F21:O21)</f>
        <v>15065.853000000003</v>
      </c>
      <c r="Q21" s="26"/>
      <c r="R21" s="2"/>
    </row>
    <row r="22" spans="1:18" ht="26.25">
      <c r="A22" s="27" t="s">
        <v>41</v>
      </c>
      <c r="B22" s="28" t="s">
        <v>42</v>
      </c>
      <c r="C22" s="26">
        <v>0.21</v>
      </c>
      <c r="D22" s="26">
        <f>C22*P7</f>
        <v>958.73609999999996</v>
      </c>
      <c r="E22" s="26">
        <f t="shared" si="0"/>
        <v>9587.360999999999</v>
      </c>
      <c r="F22" s="26">
        <f>D22</f>
        <v>958.73609999999996</v>
      </c>
      <c r="G22" s="26">
        <f>F22</f>
        <v>958.73609999999996</v>
      </c>
      <c r="H22" s="26">
        <f t="shared" si="5"/>
        <v>958.73609999999996</v>
      </c>
      <c r="I22" s="26">
        <f t="shared" si="5"/>
        <v>958.73609999999996</v>
      </c>
      <c r="J22" s="26">
        <f t="shared" si="5"/>
        <v>958.73609999999996</v>
      </c>
      <c r="K22" s="26">
        <f t="shared" si="5"/>
        <v>958.73609999999996</v>
      </c>
      <c r="L22" s="26">
        <f t="shared" si="5"/>
        <v>958.73609999999996</v>
      </c>
      <c r="M22" s="26">
        <f t="shared" si="5"/>
        <v>958.73609999999996</v>
      </c>
      <c r="N22" s="26">
        <f t="shared" si="5"/>
        <v>958.73609999999996</v>
      </c>
      <c r="O22" s="26">
        <f t="shared" si="5"/>
        <v>958.73609999999996</v>
      </c>
      <c r="P22" s="26">
        <f>SUM(F22:O22)</f>
        <v>9587.360999999999</v>
      </c>
      <c r="Q22" s="26"/>
      <c r="R22" s="2"/>
    </row>
    <row r="23" spans="1:18" ht="26.25">
      <c r="A23" s="27" t="s">
        <v>43</v>
      </c>
      <c r="B23" s="28" t="s">
        <v>44</v>
      </c>
      <c r="C23" s="26">
        <v>1.35</v>
      </c>
      <c r="D23" s="26">
        <f>C23*P7</f>
        <v>6163.3035</v>
      </c>
      <c r="E23" s="26">
        <f t="shared" si="0"/>
        <v>61633.035000000003</v>
      </c>
      <c r="F23" s="26">
        <f>D23</f>
        <v>6163.3035</v>
      </c>
      <c r="G23" s="26">
        <f>F23</f>
        <v>6163.3035</v>
      </c>
      <c r="H23" s="26">
        <f t="shared" si="5"/>
        <v>6163.3035</v>
      </c>
      <c r="I23" s="26">
        <f t="shared" si="5"/>
        <v>6163.3035</v>
      </c>
      <c r="J23" s="26">
        <f t="shared" si="5"/>
        <v>6163.3035</v>
      </c>
      <c r="K23" s="26">
        <f t="shared" si="5"/>
        <v>6163.3035</v>
      </c>
      <c r="L23" s="26">
        <f t="shared" si="5"/>
        <v>6163.3035</v>
      </c>
      <c r="M23" s="26">
        <f t="shared" si="5"/>
        <v>6163.3035</v>
      </c>
      <c r="N23" s="26">
        <f t="shared" si="5"/>
        <v>6163.3035</v>
      </c>
      <c r="O23" s="26">
        <f t="shared" si="5"/>
        <v>6163.3035</v>
      </c>
      <c r="P23" s="26">
        <f>SUM(F23:O23)</f>
        <v>61633.035000000011</v>
      </c>
      <c r="Q23" s="26"/>
      <c r="R23" s="2"/>
    </row>
    <row r="24" spans="1:18" s="35" customFormat="1">
      <c r="A24" s="31"/>
      <c r="B24" s="32" t="s">
        <v>45</v>
      </c>
      <c r="C24" s="33">
        <f>C9+C10+C13+C14+C15</f>
        <v>9.94</v>
      </c>
      <c r="D24" s="33">
        <f>C24*P7</f>
        <v>45380.175399999993</v>
      </c>
      <c r="E24" s="33">
        <f t="shared" si="0"/>
        <v>453801.75399999996</v>
      </c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>
        <f>E24-E19</f>
        <v>443184.54899999994</v>
      </c>
      <c r="Q24" s="33"/>
      <c r="R24" s="34"/>
    </row>
    <row r="25" spans="1:18">
      <c r="A25" s="23">
        <v>6</v>
      </c>
      <c r="B25" s="24" t="s">
        <v>46</v>
      </c>
      <c r="C25" s="25">
        <v>3</v>
      </c>
      <c r="D25" s="25">
        <f>C25*P7</f>
        <v>13696.23</v>
      </c>
      <c r="E25" s="25">
        <f t="shared" si="0"/>
        <v>136962.29999999999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"/>
    </row>
    <row r="26" spans="1:18">
      <c r="A26" s="27" t="s">
        <v>47</v>
      </c>
      <c r="B26" s="28" t="s">
        <v>48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6">
        <v>6012</v>
      </c>
      <c r="Q26" s="25"/>
      <c r="R26" s="2"/>
    </row>
    <row r="27" spans="1:18">
      <c r="A27" s="27" t="s">
        <v>49</v>
      </c>
      <c r="B27" s="28" t="s">
        <v>50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>
        <v>22320</v>
      </c>
      <c r="Q27" s="26"/>
      <c r="R27" s="2"/>
    </row>
    <row r="28" spans="1:18">
      <c r="A28" s="27" t="s">
        <v>51</v>
      </c>
      <c r="B28" s="28" t="s">
        <v>52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>
        <v>146112</v>
      </c>
      <c r="Q28" s="26"/>
      <c r="R28" s="2"/>
    </row>
    <row r="29" spans="1:18">
      <c r="A29" s="27" t="s">
        <v>53</v>
      </c>
      <c r="B29" s="28" t="s">
        <v>54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>
        <v>1536</v>
      </c>
      <c r="Q29" s="26"/>
      <c r="R29" s="2"/>
    </row>
    <row r="30" spans="1:18">
      <c r="A30" s="27" t="s">
        <v>55</v>
      </c>
      <c r="B30" s="28" t="s">
        <v>56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>
        <v>118980</v>
      </c>
      <c r="Q30" s="26"/>
      <c r="R30" s="2"/>
    </row>
    <row r="31" spans="1:18">
      <c r="A31" s="36" t="s">
        <v>57</v>
      </c>
      <c r="B31" s="24" t="s">
        <v>58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>
        <f>SUM(P26:P30)</f>
        <v>294960</v>
      </c>
      <c r="Q31" s="25"/>
      <c r="R31" s="2"/>
    </row>
    <row r="32" spans="1:18" s="44" customFormat="1" ht="23.25" customHeight="1">
      <c r="A32" s="37" t="s">
        <v>59</v>
      </c>
      <c r="B32" s="38"/>
      <c r="C32" s="39">
        <f>C24+C25</f>
        <v>12.94</v>
      </c>
      <c r="D32" s="39">
        <f>C32*P7</f>
        <v>59076.405399999996</v>
      </c>
      <c r="E32" s="40">
        <f>E24+E25</f>
        <v>590764.054</v>
      </c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1"/>
      <c r="Q32" s="42"/>
      <c r="R32" s="43"/>
    </row>
    <row r="33" spans="1:18" ht="25.5" customHeight="1">
      <c r="A33" s="45" t="s">
        <v>60</v>
      </c>
      <c r="B33" s="46"/>
      <c r="C33" s="47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39">
        <v>41330.75</v>
      </c>
      <c r="Q33" s="42"/>
      <c r="R33" s="2"/>
    </row>
    <row r="34" spans="1:18">
      <c r="A34" s="49" t="s">
        <v>61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1"/>
      <c r="Q34" s="26">
        <f>E32-P24-P31</f>
        <v>-147380.49499999994</v>
      </c>
      <c r="R34" s="2"/>
    </row>
    <row r="35" spans="1:18">
      <c r="A35" s="1"/>
      <c r="B35" s="2" t="s">
        <v>62</v>
      </c>
      <c r="C35" s="52"/>
      <c r="D35" s="52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2"/>
    </row>
    <row r="36" spans="1:18">
      <c r="A36" s="1" t="s">
        <v>63</v>
      </c>
      <c r="B36" s="2"/>
      <c r="C36" s="52"/>
      <c r="D36" s="52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2"/>
    </row>
    <row r="37" spans="1:18">
      <c r="A37" s="1" t="s">
        <v>64</v>
      </c>
      <c r="B37" s="2"/>
      <c r="C37" s="52"/>
      <c r="D37" s="52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2"/>
    </row>
    <row r="38" spans="1:18">
      <c r="A38" s="1" t="s">
        <v>64</v>
      </c>
      <c r="B38" s="2"/>
      <c r="C38" s="52"/>
      <c r="D38" s="52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2"/>
    </row>
    <row r="39" spans="1:18">
      <c r="A39" s="1"/>
      <c r="B39" s="2"/>
      <c r="C39" s="52"/>
      <c r="D39" s="52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2"/>
    </row>
    <row r="40" spans="1:18">
      <c r="A40" s="1"/>
      <c r="B40" s="2"/>
      <c r="C40" s="52"/>
      <c r="D40" s="52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2"/>
    </row>
    <row r="41" spans="1:18">
      <c r="A41" s="1"/>
      <c r="B41" s="2"/>
      <c r="C41" s="52"/>
      <c r="D41" s="52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2"/>
    </row>
    <row r="42" spans="1:18">
      <c r="A42" s="1"/>
      <c r="B42" s="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2"/>
    </row>
    <row r="43" spans="1:18">
      <c r="A43" s="1"/>
      <c r="B43" s="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2"/>
    </row>
    <row r="44" spans="1:18">
      <c r="A44" s="1"/>
      <c r="B44" s="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2"/>
    </row>
    <row r="45" spans="1:18">
      <c r="A45" s="1"/>
      <c r="B45" s="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2"/>
    </row>
    <row r="46" spans="1:18">
      <c r="A46" s="1"/>
      <c r="B46" s="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2"/>
    </row>
    <row r="47" spans="1:18">
      <c r="A47" s="1"/>
      <c r="B47" s="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2"/>
    </row>
    <row r="48" spans="1:18">
      <c r="A48" s="1"/>
      <c r="B48" s="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2"/>
    </row>
    <row r="49" spans="1:18">
      <c r="A49" s="1"/>
      <c r="B49" s="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2"/>
    </row>
    <row r="50" spans="1:18">
      <c r="A50" s="1"/>
      <c r="B50" s="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2"/>
    </row>
    <row r="51" spans="1:18">
      <c r="A51" s="1"/>
      <c r="B51" s="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2"/>
    </row>
    <row r="52" spans="1:18">
      <c r="A52" s="1"/>
      <c r="B52" s="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2"/>
    </row>
    <row r="53" spans="1:18">
      <c r="A53" s="1"/>
      <c r="B53" s="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2"/>
    </row>
    <row r="54" spans="1:18">
      <c r="A54" s="1"/>
      <c r="B54" s="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2"/>
    </row>
    <row r="55" spans="1:18">
      <c r="A55" s="1"/>
      <c r="B55" s="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2"/>
    </row>
    <row r="56" spans="1:18">
      <c r="A56" s="1"/>
      <c r="B56" s="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2"/>
    </row>
    <row r="57" spans="1:18">
      <c r="A57" s="1"/>
      <c r="B57" s="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2"/>
    </row>
    <row r="58" spans="1:18">
      <c r="A58" s="1"/>
      <c r="B58" s="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2"/>
    </row>
    <row r="59" spans="1:18">
      <c r="A59" s="1"/>
      <c r="B59" s="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2"/>
    </row>
    <row r="60" spans="1:18">
      <c r="A60" s="1"/>
      <c r="B60" s="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2"/>
    </row>
    <row r="61" spans="1:18">
      <c r="A61" s="1"/>
      <c r="B61" s="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2"/>
    </row>
    <row r="62" spans="1:18">
      <c r="A62" s="1"/>
      <c r="B62" s="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2"/>
    </row>
    <row r="63" spans="1:18">
      <c r="A63" s="1"/>
      <c r="B63" s="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2"/>
    </row>
    <row r="64" spans="1:18">
      <c r="A64" s="1"/>
      <c r="B64" s="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2"/>
    </row>
    <row r="65" spans="1:18">
      <c r="A65" s="1"/>
      <c r="B65" s="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2"/>
    </row>
    <row r="66" spans="1:18">
      <c r="A66" s="1"/>
      <c r="B66" s="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2"/>
    </row>
    <row r="67" spans="1:18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1:18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1:18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1:18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1:18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1:18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1:18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1:18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</sheetData>
  <mergeCells count="9">
    <mergeCell ref="A33:B33"/>
    <mergeCell ref="C33:O33"/>
    <mergeCell ref="A34:P34"/>
    <mergeCell ref="A5:A6"/>
    <mergeCell ref="B5:B6"/>
    <mergeCell ref="C5:E5"/>
    <mergeCell ref="F5:O5"/>
    <mergeCell ref="P5:P6"/>
    <mergeCell ref="Q5:Q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2015-04-21T07:59:00Z</dcterms:modified>
</cp:coreProperties>
</file>